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1"/>
  </bookViews>
  <sheets>
    <sheet name="venituri 2017" sheetId="1" r:id="rId1"/>
    <sheet name="chelti sect. funct+dezv. 2017" sheetId="2" r:id="rId2"/>
    <sheet name="d" sheetId="3" r:id="rId3"/>
  </sheets>
  <definedNames>
    <definedName name="_xlnm.Print_Titles" localSheetId="1">'chelti sect. funct+dezv. 2017'!$7:$7</definedName>
    <definedName name="_xlnm.Print_Titles" localSheetId="2">'d'!$6:$6</definedName>
  </definedNames>
  <calcPr fullCalcOnLoad="1"/>
</workbook>
</file>

<file path=xl/comments1.xml><?xml version="1.0" encoding="utf-8"?>
<comments xmlns="http://schemas.openxmlformats.org/spreadsheetml/2006/main">
  <authors>
    <author>Primaria Vulcan</author>
    <author>Luminita</author>
  </authors>
  <commentList>
    <comment ref="H7" authorId="0">
      <text>
        <r>
          <rPr>
            <b/>
            <sz val="9"/>
            <rFont val="Tahoma"/>
            <family val="2"/>
          </rPr>
          <t>Primaria Vulcan:</t>
        </r>
        <r>
          <rPr>
            <sz val="9"/>
            <rFont val="Tahoma"/>
            <family val="2"/>
          </rPr>
          <t xml:space="preserve">
sc 4
</t>
        </r>
      </text>
    </comment>
    <comment ref="H12" authorId="0">
      <text>
        <r>
          <rPr>
            <b/>
            <sz val="9"/>
            <rFont val="Tahoma"/>
            <family val="2"/>
          </rPr>
          <t>Primaria Vulcan:</t>
        </r>
        <r>
          <rPr>
            <sz val="9"/>
            <rFont val="Tahoma"/>
            <family val="2"/>
          </rPr>
          <t xml:space="preserve">
sscoala 4
</t>
        </r>
      </text>
    </comment>
    <comment ref="L19" authorId="1">
      <text>
        <r>
          <rPr>
            <b/>
            <sz val="9"/>
            <rFont val="Tahoma"/>
            <family val="2"/>
          </rPr>
          <t>Luminita:</t>
        </r>
        <r>
          <rPr>
            <sz val="9"/>
            <rFont val="Tahoma"/>
            <family val="2"/>
          </rPr>
          <t xml:space="preserve">
928.000 BL
332.130 credit
</t>
        </r>
      </text>
    </comment>
    <comment ref="H14" authorId="0">
      <text>
        <r>
          <rPr>
            <b/>
            <sz val="9"/>
            <rFont val="Tahoma"/>
            <family val="2"/>
          </rPr>
          <t>Primaria Vulcan:</t>
        </r>
        <r>
          <rPr>
            <sz val="9"/>
            <rFont val="Tahoma"/>
            <family val="2"/>
          </rPr>
          <t xml:space="preserve">
donatii ceb
</t>
        </r>
      </text>
    </comment>
    <comment ref="P27" authorId="0">
      <text>
        <r>
          <rPr>
            <b/>
            <sz val="9"/>
            <rFont val="Tahoma"/>
            <family val="0"/>
          </rPr>
          <t>Primaria Vulcan:</t>
        </r>
        <r>
          <rPr>
            <sz val="9"/>
            <rFont val="Tahoma"/>
            <family val="0"/>
          </rPr>
          <t xml:space="preserve">
virat la Bl in 51.01.03-85.01.01</t>
        </r>
      </text>
    </comment>
    <comment ref="L20" authorId="0">
      <text>
        <r>
          <rPr>
            <b/>
            <sz val="9"/>
            <rFont val="Tahoma"/>
            <family val="2"/>
          </rPr>
          <t>Primaria Vulcan:</t>
        </r>
        <r>
          <rPr>
            <sz val="9"/>
            <rFont val="Tahoma"/>
            <family val="2"/>
          </rPr>
          <t xml:space="preserve">
S-AU LUAT ESTIMARILE IN FUNCTIE DE INCASARI, NU AU CONTRACTE...</t>
        </r>
      </text>
    </comment>
  </commentList>
</comments>
</file>

<file path=xl/comments2.xml><?xml version="1.0" encoding="utf-8"?>
<comments xmlns="http://schemas.openxmlformats.org/spreadsheetml/2006/main">
  <authors>
    <author>Primaria Vulcan</author>
  </authors>
  <commentList>
    <comment ref="F10" authorId="0">
      <text>
        <r>
          <rPr>
            <b/>
            <sz val="9"/>
            <rFont val="Tahoma"/>
            <family val="2"/>
          </rPr>
          <t>Primaria Vulcan:</t>
        </r>
        <r>
          <rPr>
            <sz val="9"/>
            <rFont val="Tahoma"/>
            <family val="2"/>
          </rPr>
          <t xml:space="preserve">
56.63 sc 4
5 ceb din care 1.63 excedent sc 4
</t>
        </r>
      </text>
    </comment>
  </commentList>
</comments>
</file>

<file path=xl/sharedStrings.xml><?xml version="1.0" encoding="utf-8"?>
<sst xmlns="http://schemas.openxmlformats.org/spreadsheetml/2006/main" count="134" uniqueCount="94">
  <si>
    <t>DENUMIRE INDICATOR</t>
  </si>
  <si>
    <t>COD BUGET</t>
  </si>
  <si>
    <t>Alte venituri din prestari servicii si alte activitati</t>
  </si>
  <si>
    <t>PRIMARIA MUNICIPIULUI VULCAN</t>
  </si>
  <si>
    <t>DENUMIRE</t>
  </si>
  <si>
    <t>personal</t>
  </si>
  <si>
    <t xml:space="preserve">materiale </t>
  </si>
  <si>
    <t>INVATAMANT</t>
  </si>
  <si>
    <t>SANATATE</t>
  </si>
  <si>
    <t>CHELTUIELI SECTIUNEA FUNCTIONARE</t>
  </si>
  <si>
    <t>CHELTUIELI SECTIUNEA DEZVOLTARE</t>
  </si>
  <si>
    <t>active nefinanciare</t>
  </si>
  <si>
    <t>LOCUINTE, SERVICII SI DEZVOLTARE PUBLICA</t>
  </si>
  <si>
    <t>TOTAL CHELTUIELI SECTIUNEA  DE  FUNCTIONARE</t>
  </si>
  <si>
    <t>TOTAL CHELTUIELI  SECTIUNEA  DE  DEZVOLTARE</t>
  </si>
  <si>
    <t xml:space="preserve"> mii lei</t>
  </si>
  <si>
    <t>mii lei</t>
  </si>
  <si>
    <t>Taxe si alte venituri in invatamant</t>
  </si>
  <si>
    <t>33.10.05</t>
  </si>
  <si>
    <t>Venituri din prestari servicii</t>
  </si>
  <si>
    <t>33.10.08</t>
  </si>
  <si>
    <t>Venituri din contractele incheiate cu casele de asigurari sociale de sanatate</t>
  </si>
  <si>
    <t>33.10.21</t>
  </si>
  <si>
    <t>Venituri din contractele incheiate cu directiile de sanatate publica din sume alocate de la bugetul de stat</t>
  </si>
  <si>
    <t>33.10.30</t>
  </si>
  <si>
    <t>33.10.50</t>
  </si>
  <si>
    <t>Subventii de la bugetele locale pentru finantarea cheltuielilor curente din domeniul sanatatii</t>
  </si>
  <si>
    <t>43.10.10</t>
  </si>
  <si>
    <t>TOTAL BUGET VENITURI PROPRII SI SUBVENTII</t>
  </si>
  <si>
    <t>spital</t>
  </si>
  <si>
    <t>scoala</t>
  </si>
  <si>
    <t>bl</t>
  </si>
  <si>
    <t>SECŢIUNEA FUNCŢIONARE</t>
  </si>
  <si>
    <t>colegiu</t>
  </si>
  <si>
    <t>prim</t>
  </si>
  <si>
    <t>sc 4  5010</t>
  </si>
  <si>
    <t>ESTIMĂRI 2018</t>
  </si>
  <si>
    <t>burse</t>
  </si>
  <si>
    <t>total</t>
  </si>
  <si>
    <t>sc 4</t>
  </si>
  <si>
    <t>SPITAL</t>
  </si>
  <si>
    <t>BUG LOCAL</t>
  </si>
  <si>
    <t>37.10.01</t>
  </si>
  <si>
    <t>Donații și sponsorizări</t>
  </si>
  <si>
    <t>33.10.31</t>
  </si>
  <si>
    <t>Venituri din contracte</t>
  </si>
  <si>
    <t>Alte venituri din concesiuni si inchirieri de catre institutiile publice</t>
  </si>
  <si>
    <t>37.10.03</t>
  </si>
  <si>
    <t>varsaminte din sectiunea de functionare</t>
  </si>
  <si>
    <t>37.10.04</t>
  </si>
  <si>
    <t>42.10.43</t>
  </si>
  <si>
    <t>Sume primite de  institutii publice si activ. Fin din venituri proprii  in cadrul proiectelor APIA</t>
  </si>
  <si>
    <t>BUGET 2016</t>
  </si>
  <si>
    <t>40.10.15</t>
  </si>
  <si>
    <t>ESTIMĂRI 2019</t>
  </si>
  <si>
    <t>scoala 4</t>
  </si>
  <si>
    <t xml:space="preserve">ceb </t>
  </si>
  <si>
    <t xml:space="preserve">spital </t>
  </si>
  <si>
    <t>pmv</t>
  </si>
  <si>
    <t xml:space="preserve">PREVIZIUNI VENITURI  BUGET VENITURI PROPRII ŞI SUBVENŢII   </t>
  </si>
  <si>
    <t xml:space="preserve">Anexa NR. 6 </t>
  </si>
  <si>
    <t xml:space="preserve">                                                                                        ANUL 2017</t>
  </si>
  <si>
    <t>REALIZAT 2016</t>
  </si>
  <si>
    <t>BUGET 2017</t>
  </si>
  <si>
    <t>varsaminte din sectiunea de functionare pt finantarea sect de dezv</t>
  </si>
  <si>
    <t>Sume utilizate din excedentul anilor precedenti</t>
  </si>
  <si>
    <t>43.10.09</t>
  </si>
  <si>
    <t>subventii pt institutii publice</t>
  </si>
  <si>
    <t>CLUB SPORTIV</t>
  </si>
  <si>
    <t>43.10.33</t>
  </si>
  <si>
    <t>Subventii din bugetul FNUASS pt acoperirea cresterilor salariale</t>
  </si>
  <si>
    <t>CULTURA, RECREERE, RELIGIE</t>
  </si>
  <si>
    <t>EXCEDENT 2016</t>
  </si>
  <si>
    <t>ESTIMĂRI 2020</t>
  </si>
  <si>
    <t>TOTAL</t>
  </si>
  <si>
    <t>30.10.05.30</t>
  </si>
  <si>
    <t>club sportiv</t>
  </si>
  <si>
    <t>TOTAL VENITURI SECT DE FUNCTIONARE</t>
  </si>
  <si>
    <t>TOTAL BUGET VENITURI PROPRII SI SUBVENTII (SF+SD)</t>
  </si>
  <si>
    <t>TOTAL VENITURI SECT DE DEZVOLTARE</t>
  </si>
  <si>
    <t>excedent 2016</t>
  </si>
  <si>
    <t>PREVIZIUNI BUGET VENITURI PROPRII ŞI SUBVENŢII 2017</t>
  </si>
  <si>
    <t>36.10.50</t>
  </si>
  <si>
    <t>alte venituri</t>
  </si>
  <si>
    <t>TOTAL SF+SD</t>
  </si>
  <si>
    <t xml:space="preserve">SECRETAR </t>
  </si>
  <si>
    <t>JR. PETER RODICA</t>
  </si>
  <si>
    <t>SECRETAR</t>
  </si>
  <si>
    <t>mii</t>
  </si>
  <si>
    <t>PRESEDINTE DE SEDINTA</t>
  </si>
  <si>
    <t>CL PETCULESCU PETRE DAN</t>
  </si>
  <si>
    <t>la HCLnr. 22/2017</t>
  </si>
  <si>
    <t>ANEXA 5</t>
  </si>
  <si>
    <t>la HCL. Nr. 22/2017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</si>
</sst>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_-* #,##0\ _l_e_i_-;\-* #,##0\ _l_e_i_-;_-* &quot;-&quot;??\ _l_e_i_-;_-@_-"/>
    <numFmt numFmtId="175" formatCode="#,##0.0"/>
    <numFmt numFmtId="176" formatCode="_-* #,##0.0\ _l_e_i_-;\-* #,##0.0\ _l_e_i_-;_-* &quot;-&quot;??\ _l_e_i_-;_-@_-"/>
    <numFmt numFmtId="177" formatCode="_-* #,##0.0\ _l_e_i_-;\-* #,##0.0\ _l_e_i_-;_-* &quot;-&quot;?\ _l_e_i_-;_-@_-"/>
    <numFmt numFmtId="178" formatCode="_-* #,##0.000\ _l_e_i_-;\-* #,##0.000\ _l_e_i_-;_-* &quot;-&quot;??\ _l_e_i_-;_-@_-"/>
    <numFmt numFmtId="179" formatCode="#,##0.000"/>
    <numFmt numFmtId="180" formatCode="0.0"/>
  </numFmts>
  <fonts count="51">
    <font>
      <sz val="10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0" borderId="2" applyNumberFormat="0" applyFill="0" applyAlignment="0" applyProtection="0"/>
    <xf numFmtId="0" fontId="36" fillId="28" borderId="0" applyNumberFormat="0" applyBorder="0" applyAlignment="0" applyProtection="0"/>
    <xf numFmtId="0" fontId="37" fillId="27" borderId="3" applyNumberFormat="0" applyAlignment="0" applyProtection="0"/>
    <xf numFmtId="0" fontId="38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5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174" fontId="1" fillId="0" borderId="10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174" fontId="0" fillId="0" borderId="10" xfId="0" applyNumberFormat="1" applyBorder="1" applyAlignment="1">
      <alignment/>
    </xf>
    <xf numFmtId="174" fontId="0" fillId="0" borderId="10" xfId="59" applyNumberFormat="1" applyFont="1" applyBorder="1" applyAlignment="1">
      <alignment/>
    </xf>
    <xf numFmtId="0" fontId="5" fillId="0" borderId="0" xfId="0" applyFont="1" applyAlignment="1">
      <alignment/>
    </xf>
    <xf numFmtId="174" fontId="3" fillId="0" borderId="10" xfId="59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3" fontId="3" fillId="0" borderId="0" xfId="0" applyNumberFormat="1" applyFont="1" applyAlignment="1">
      <alignment horizontal="center"/>
    </xf>
    <xf numFmtId="3" fontId="3" fillId="0" borderId="0" xfId="0" applyNumberFormat="1" applyFont="1" applyAlignment="1">
      <alignment/>
    </xf>
    <xf numFmtId="0" fontId="4" fillId="33" borderId="10" xfId="0" applyFont="1" applyFill="1" applyBorder="1" applyAlignment="1">
      <alignment/>
    </xf>
    <xf numFmtId="174" fontId="3" fillId="33" borderId="10" xfId="59" applyNumberFormat="1" applyFont="1" applyFill="1" applyBorder="1" applyAlignment="1">
      <alignment/>
    </xf>
    <xf numFmtId="0" fontId="5" fillId="33" borderId="0" xfId="0" applyFont="1" applyFill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 horizontal="right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5" fillId="0" borderId="0" xfId="0" applyFont="1" applyFill="1" applyAlignment="1">
      <alignment/>
    </xf>
    <xf numFmtId="0" fontId="0" fillId="0" borderId="0" xfId="0" applyFill="1" applyBorder="1" applyAlignment="1">
      <alignment/>
    </xf>
    <xf numFmtId="174" fontId="3" fillId="0" borderId="0" xfId="59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174" fontId="0" fillId="0" borderId="13" xfId="59" applyNumberFormat="1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4" fontId="0" fillId="0" borderId="10" xfId="0" applyNumberFormat="1" applyBorder="1" applyAlignment="1">
      <alignment/>
    </xf>
    <xf numFmtId="0" fontId="0" fillId="0" borderId="13" xfId="0" applyBorder="1" applyAlignment="1">
      <alignment horizontal="center"/>
    </xf>
    <xf numFmtId="0" fontId="0" fillId="0" borderId="16" xfId="0" applyFill="1" applyBorder="1" applyAlignment="1">
      <alignment/>
    </xf>
    <xf numFmtId="0" fontId="0" fillId="0" borderId="16" xfId="0" applyBorder="1" applyAlignment="1">
      <alignment/>
    </xf>
    <xf numFmtId="4" fontId="1" fillId="0" borderId="10" xfId="0" applyNumberFormat="1" applyFont="1" applyBorder="1" applyAlignment="1">
      <alignment horizontal="right" vertical="top"/>
    </xf>
    <xf numFmtId="4" fontId="0" fillId="0" borderId="10" xfId="0" applyNumberFormat="1" applyFont="1" applyBorder="1" applyAlignment="1">
      <alignment horizontal="right" vertical="top"/>
    </xf>
    <xf numFmtId="0" fontId="0" fillId="0" borderId="16" xfId="0" applyBorder="1" applyAlignment="1">
      <alignment horizontal="center"/>
    </xf>
    <xf numFmtId="4" fontId="1" fillId="0" borderId="10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0" fillId="0" borderId="13" xfId="0" applyNumberFormat="1" applyBorder="1" applyAlignment="1">
      <alignment/>
    </xf>
    <xf numFmtId="4" fontId="1" fillId="0" borderId="10" xfId="0" applyNumberFormat="1" applyFont="1" applyBorder="1" applyAlignment="1">
      <alignment horizontal="right" vertical="center"/>
    </xf>
    <xf numFmtId="4" fontId="0" fillId="0" borderId="10" xfId="0" applyNumberFormat="1" applyFont="1" applyBorder="1" applyAlignment="1">
      <alignment horizontal="right" vertical="center"/>
    </xf>
    <xf numFmtId="4" fontId="1" fillId="0" borderId="13" xfId="0" applyNumberFormat="1" applyFont="1" applyBorder="1" applyAlignment="1">
      <alignment horizontal="right" vertical="center"/>
    </xf>
    <xf numFmtId="4" fontId="0" fillId="0" borderId="13" xfId="0" applyNumberFormat="1" applyFont="1" applyBorder="1" applyAlignment="1">
      <alignment horizontal="right" vertical="center"/>
    </xf>
    <xf numFmtId="4" fontId="3" fillId="33" borderId="10" xfId="59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0" fillId="16" borderId="0" xfId="0" applyFill="1" applyAlignment="1">
      <alignment/>
    </xf>
    <xf numFmtId="0" fontId="3" fillId="16" borderId="16" xfId="0" applyFont="1" applyFill="1" applyBorder="1" applyAlignment="1">
      <alignment horizontal="left"/>
    </xf>
    <xf numFmtId="4" fontId="0" fillId="16" borderId="16" xfId="0" applyNumberFormat="1" applyFill="1" applyBorder="1" applyAlignment="1">
      <alignment/>
    </xf>
    <xf numFmtId="4" fontId="1" fillId="16" borderId="16" xfId="0" applyNumberFormat="1" applyFont="1" applyFill="1" applyBorder="1" applyAlignment="1">
      <alignment/>
    </xf>
    <xf numFmtId="0" fontId="0" fillId="0" borderId="10" xfId="0" applyFont="1" applyBorder="1" applyAlignment="1">
      <alignment wrapText="1"/>
    </xf>
    <xf numFmtId="0" fontId="1" fillId="7" borderId="10" xfId="0" applyFont="1" applyFill="1" applyBorder="1" applyAlignment="1">
      <alignment horizontal="center" vertical="center"/>
    </xf>
    <xf numFmtId="0" fontId="0" fillId="7" borderId="10" xfId="0" applyFill="1" applyBorder="1" applyAlignment="1">
      <alignment/>
    </xf>
    <xf numFmtId="4" fontId="0" fillId="7" borderId="10" xfId="0" applyNumberFormat="1" applyFill="1" applyBorder="1" applyAlignment="1">
      <alignment/>
    </xf>
    <xf numFmtId="0" fontId="0" fillId="7" borderId="10" xfId="0" applyFont="1" applyFill="1" applyBorder="1" applyAlignment="1">
      <alignment horizontal="center" vertical="center" wrapText="1"/>
    </xf>
    <xf numFmtId="0" fontId="9" fillId="7" borderId="10" xfId="0" applyFont="1" applyFill="1" applyBorder="1" applyAlignment="1">
      <alignment horizontal="center" vertical="center" wrapText="1"/>
    </xf>
    <xf numFmtId="0" fontId="1" fillId="7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/>
    </xf>
    <xf numFmtId="4" fontId="1" fillId="7" borderId="10" xfId="0" applyNumberFormat="1" applyFont="1" applyFill="1" applyBorder="1" applyAlignment="1">
      <alignment horizontal="center" vertical="center" wrapText="1"/>
    </xf>
    <xf numFmtId="4" fontId="0" fillId="7" borderId="10" xfId="0" applyNumberFormat="1" applyFont="1" applyFill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right" vertical="center" wrapText="1"/>
    </xf>
    <xf numFmtId="3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0" fontId="0" fillId="34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0" fontId="0" fillId="34" borderId="10" xfId="0" applyFill="1" applyBorder="1" applyAlignment="1">
      <alignment/>
    </xf>
    <xf numFmtId="4" fontId="3" fillId="35" borderId="0" xfId="59" applyNumberFormat="1" applyFont="1" applyFill="1" applyBorder="1" applyAlignment="1">
      <alignment/>
    </xf>
    <xf numFmtId="0" fontId="0" fillId="7" borderId="10" xfId="0" applyFont="1" applyFill="1" applyBorder="1" applyAlignment="1">
      <alignment/>
    </xf>
    <xf numFmtId="0" fontId="0" fillId="7" borderId="10" xfId="0" applyFont="1" applyFill="1" applyBorder="1" applyAlignment="1">
      <alignment horizontal="right" vertical="center"/>
    </xf>
    <xf numFmtId="0" fontId="0" fillId="0" borderId="10" xfId="0" applyFont="1" applyBorder="1" applyAlignment="1">
      <alignment horizontal="right" vertical="center"/>
    </xf>
    <xf numFmtId="4" fontId="0" fillId="0" borderId="10" xfId="0" applyNumberFormat="1" applyFont="1" applyBorder="1" applyAlignment="1">
      <alignment horizontal="right" wrapText="1"/>
    </xf>
    <xf numFmtId="0" fontId="48" fillId="34" borderId="10" xfId="0" applyFont="1" applyFill="1" applyBorder="1" applyAlignment="1">
      <alignment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0" fontId="49" fillId="0" borderId="0" xfId="0" applyFont="1" applyAlignment="1">
      <alignment horizontal="center" wrapText="1"/>
    </xf>
    <xf numFmtId="0" fontId="0" fillId="0" borderId="10" xfId="0" applyFont="1" applyBorder="1" applyAlignment="1">
      <alignment horizontal="right" vertical="center" wrapText="1"/>
    </xf>
    <xf numFmtId="4" fontId="0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174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Font="1" applyBorder="1" applyAlignment="1">
      <alignment/>
    </xf>
    <xf numFmtId="171" fontId="3" fillId="33" borderId="10" xfId="59" applyNumberFormat="1" applyFont="1" applyFill="1" applyBorder="1" applyAlignment="1">
      <alignment shrinkToFit="1"/>
    </xf>
    <xf numFmtId="0" fontId="48" fillId="0" borderId="10" xfId="0" applyFont="1" applyBorder="1" applyAlignment="1">
      <alignment/>
    </xf>
    <xf numFmtId="4" fontId="48" fillId="0" borderId="10" xfId="0" applyNumberFormat="1" applyFont="1" applyBorder="1" applyAlignment="1">
      <alignment horizontal="right" vertical="top"/>
    </xf>
    <xf numFmtId="4" fontId="48" fillId="0" borderId="10" xfId="59" applyNumberFormat="1" applyFont="1" applyBorder="1" applyAlignment="1">
      <alignment/>
    </xf>
    <xf numFmtId="0" fontId="0" fillId="34" borderId="0" xfId="0" applyFill="1" applyAlignment="1">
      <alignment/>
    </xf>
    <xf numFmtId="0" fontId="3" fillId="34" borderId="16" xfId="0" applyFont="1" applyFill="1" applyBorder="1" applyAlignment="1">
      <alignment horizontal="left"/>
    </xf>
    <xf numFmtId="4" fontId="0" fillId="34" borderId="16" xfId="0" applyNumberFormat="1" applyFill="1" applyBorder="1" applyAlignment="1">
      <alignment/>
    </xf>
    <xf numFmtId="4" fontId="1" fillId="34" borderId="16" xfId="0" applyNumberFormat="1" applyFont="1" applyFill="1" applyBorder="1" applyAlignment="1">
      <alignment/>
    </xf>
    <xf numFmtId="0" fontId="0" fillId="0" borderId="16" xfId="0" applyFont="1" applyBorder="1" applyAlignment="1">
      <alignment/>
    </xf>
    <xf numFmtId="4" fontId="0" fillId="0" borderId="16" xfId="0" applyNumberFormat="1" applyBorder="1" applyAlignment="1">
      <alignment/>
    </xf>
    <xf numFmtId="0" fontId="0" fillId="36" borderId="0" xfId="0" applyFill="1" applyAlignment="1">
      <alignment/>
    </xf>
    <xf numFmtId="0" fontId="3" fillId="36" borderId="16" xfId="0" applyFont="1" applyFill="1" applyBorder="1" applyAlignment="1">
      <alignment horizontal="left"/>
    </xf>
    <xf numFmtId="4" fontId="0" fillId="36" borderId="16" xfId="0" applyNumberFormat="1" applyFill="1" applyBorder="1" applyAlignment="1">
      <alignment/>
    </xf>
    <xf numFmtId="4" fontId="1" fillId="36" borderId="16" xfId="0" applyNumberFormat="1" applyFont="1" applyFill="1" applyBorder="1" applyAlignment="1">
      <alignment/>
    </xf>
    <xf numFmtId="4" fontId="0" fillId="0" borderId="16" xfId="0" applyNumberFormat="1" applyFont="1" applyBorder="1" applyAlignment="1">
      <alignment horizontal="right"/>
    </xf>
    <xf numFmtId="4" fontId="0" fillId="0" borderId="16" xfId="0" applyNumberFormat="1" applyBorder="1" applyAlignment="1">
      <alignment horizontal="right"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0" fillId="34" borderId="10" xfId="0" applyFont="1" applyFill="1" applyBorder="1" applyAlignment="1">
      <alignment/>
    </xf>
    <xf numFmtId="0" fontId="2" fillId="0" borderId="10" xfId="0" applyFont="1" applyBorder="1" applyAlignment="1">
      <alignment horizontal="right" wrapText="1"/>
    </xf>
    <xf numFmtId="0" fontId="48" fillId="7" borderId="10" xfId="0" applyFont="1" applyFill="1" applyBorder="1" applyAlignment="1">
      <alignment/>
    </xf>
    <xf numFmtId="3" fontId="0" fillId="0" borderId="10" xfId="0" applyNumberFormat="1" applyFont="1" applyBorder="1" applyAlignment="1">
      <alignment horizontal="right" vertical="top"/>
    </xf>
    <xf numFmtId="0" fontId="2" fillId="37" borderId="10" xfId="0" applyFont="1" applyFill="1" applyBorder="1" applyAlignment="1">
      <alignment horizontal="right"/>
    </xf>
    <xf numFmtId="4" fontId="2" fillId="33" borderId="10" xfId="0" applyNumberFormat="1" applyFont="1" applyFill="1" applyBorder="1" applyAlignment="1">
      <alignment/>
    </xf>
    <xf numFmtId="0" fontId="3" fillId="38" borderId="10" xfId="0" applyFont="1" applyFill="1" applyBorder="1" applyAlignment="1">
      <alignment wrapText="1"/>
    </xf>
    <xf numFmtId="0" fontId="1" fillId="37" borderId="10" xfId="0" applyFont="1" applyFill="1" applyBorder="1" applyAlignment="1">
      <alignment/>
    </xf>
    <xf numFmtId="4" fontId="1" fillId="37" borderId="10" xfId="0" applyNumberFormat="1" applyFont="1" applyFill="1" applyBorder="1" applyAlignment="1">
      <alignment horizontal="right"/>
    </xf>
    <xf numFmtId="0" fontId="1" fillId="0" borderId="10" xfId="0" applyFont="1" applyBorder="1" applyAlignment="1">
      <alignment wrapText="1"/>
    </xf>
    <xf numFmtId="4" fontId="1" fillId="0" borderId="10" xfId="0" applyNumberFormat="1" applyFont="1" applyBorder="1" applyAlignment="1">
      <alignment horizontal="right" vertical="center" wrapText="1"/>
    </xf>
    <xf numFmtId="4" fontId="1" fillId="7" borderId="10" xfId="0" applyNumberFormat="1" applyFont="1" applyFill="1" applyBorder="1" applyAlignment="1">
      <alignment/>
    </xf>
    <xf numFmtId="0" fontId="1" fillId="34" borderId="10" xfId="0" applyFont="1" applyFill="1" applyBorder="1" applyAlignment="1">
      <alignment/>
    </xf>
    <xf numFmtId="4" fontId="0" fillId="0" borderId="10" xfId="0" applyNumberFormat="1" applyFont="1" applyBorder="1" applyAlignment="1">
      <alignment wrapText="1"/>
    </xf>
    <xf numFmtId="4" fontId="3" fillId="33" borderId="10" xfId="59" applyNumberFormat="1" applyFont="1" applyFill="1" applyBorder="1" applyAlignment="1">
      <alignment horizontal="right" shrinkToFit="1"/>
    </xf>
    <xf numFmtId="0" fontId="2" fillId="34" borderId="10" xfId="0" applyFont="1" applyFill="1" applyBorder="1" applyAlignment="1">
      <alignment horizontal="right"/>
    </xf>
    <xf numFmtId="4" fontId="1" fillId="34" borderId="10" xfId="0" applyNumberFormat="1" applyFont="1" applyFill="1" applyBorder="1" applyAlignment="1">
      <alignment horizontal="right"/>
    </xf>
    <xf numFmtId="0" fontId="2" fillId="39" borderId="10" xfId="0" applyFont="1" applyFill="1" applyBorder="1" applyAlignment="1">
      <alignment horizontal="right"/>
    </xf>
    <xf numFmtId="0" fontId="1" fillId="39" borderId="10" xfId="0" applyFont="1" applyFill="1" applyBorder="1" applyAlignment="1">
      <alignment/>
    </xf>
    <xf numFmtId="4" fontId="1" fillId="39" borderId="10" xfId="0" applyNumberFormat="1" applyFont="1" applyFill="1" applyBorder="1" applyAlignment="1">
      <alignment horizontal="right"/>
    </xf>
    <xf numFmtId="4" fontId="1" fillId="7" borderId="10" xfId="0" applyNumberFormat="1" applyFont="1" applyFill="1" applyBorder="1" applyAlignment="1">
      <alignment horizontal="right"/>
    </xf>
    <xf numFmtId="4" fontId="1" fillId="34" borderId="10" xfId="0" applyNumberFormat="1" applyFont="1" applyFill="1" applyBorder="1" applyAlignment="1">
      <alignment/>
    </xf>
    <xf numFmtId="4" fontId="0" fillId="7" borderId="10" xfId="0" applyNumberFormat="1" applyFont="1" applyFill="1" applyBorder="1" applyAlignment="1">
      <alignment/>
    </xf>
    <xf numFmtId="4" fontId="0" fillId="0" borderId="13" xfId="0" applyNumberFormat="1" applyFont="1" applyBorder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/>
    </xf>
    <xf numFmtId="0" fontId="9" fillId="0" borderId="0" xfId="0" applyFont="1" applyAlignment="1">
      <alignment/>
    </xf>
    <xf numFmtId="3" fontId="9" fillId="0" borderId="0" xfId="0" applyNumberFormat="1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3" fillId="33" borderId="13" xfId="0" applyFont="1" applyFill="1" applyBorder="1" applyAlignment="1">
      <alignment/>
    </xf>
    <xf numFmtId="0" fontId="0" fillId="0" borderId="17" xfId="0" applyBorder="1" applyAlignment="1">
      <alignment/>
    </xf>
    <xf numFmtId="0" fontId="3" fillId="35" borderId="0" xfId="0" applyFont="1" applyFill="1" applyBorder="1" applyAlignment="1">
      <alignment/>
    </xf>
    <xf numFmtId="0" fontId="0" fillId="35" borderId="0" xfId="0" applyFont="1" applyFill="1" applyAlignment="1">
      <alignment/>
    </xf>
    <xf numFmtId="0" fontId="6" fillId="0" borderId="0" xfId="0" applyFont="1" applyAlignment="1">
      <alignment horizontal="center"/>
    </xf>
    <xf numFmtId="0" fontId="6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2"/>
  <sheetViews>
    <sheetView zoomScale="115" zoomScaleNormal="115" zoomScalePageLayoutView="0" workbookViewId="0" topLeftCell="B1">
      <selection activeCell="C30" sqref="C30"/>
    </sheetView>
  </sheetViews>
  <sheetFormatPr defaultColWidth="9.140625" defaultRowHeight="12.75"/>
  <cols>
    <col min="1" max="1" width="11.00390625" style="0" hidden="1" customWidth="1"/>
    <col min="2" max="2" width="11.00390625" style="0" customWidth="1"/>
    <col min="3" max="3" width="35.7109375" style="0" customWidth="1"/>
    <col min="4" max="4" width="10.28125" style="9" customWidth="1"/>
    <col min="5" max="6" width="11.28125" style="0" customWidth="1"/>
    <col min="7" max="10" width="11.28125" style="0" hidden="1" customWidth="1"/>
    <col min="11" max="11" width="11.421875" style="0" customWidth="1"/>
    <col min="12" max="12" width="9.421875" style="0" hidden="1" customWidth="1"/>
    <col min="13" max="13" width="6.00390625" style="0" hidden="1" customWidth="1"/>
    <col min="14" max="14" width="5.8515625" style="0" hidden="1" customWidth="1"/>
    <col min="15" max="16" width="7.00390625" style="0" hidden="1" customWidth="1"/>
    <col min="17" max="17" width="6.7109375" style="0" hidden="1" customWidth="1"/>
    <col min="18" max="19" width="9.7109375" style="0" customWidth="1"/>
    <col min="20" max="20" width="9.57421875" style="0" customWidth="1"/>
  </cols>
  <sheetData>
    <row r="1" spans="3:18" ht="12.75">
      <c r="C1" t="s">
        <v>3</v>
      </c>
      <c r="R1" t="s">
        <v>92</v>
      </c>
    </row>
    <row r="2" spans="3:18" ht="12.75">
      <c r="C2" s="148" t="s">
        <v>59</v>
      </c>
      <c r="D2" s="149"/>
      <c r="E2" s="149"/>
      <c r="F2" s="149"/>
      <c r="G2" s="149"/>
      <c r="H2" s="149"/>
      <c r="I2" s="149"/>
      <c r="J2" s="149"/>
      <c r="K2" s="149"/>
      <c r="R2" t="s">
        <v>93</v>
      </c>
    </row>
    <row r="3" spans="3:11" ht="12.75">
      <c r="C3" s="31" t="s">
        <v>61</v>
      </c>
      <c r="D3" s="92"/>
      <c r="E3" s="13"/>
      <c r="F3" s="13"/>
      <c r="G3" s="13"/>
      <c r="H3" s="13"/>
      <c r="I3" s="13"/>
      <c r="J3" s="13"/>
      <c r="K3" s="13" t="s">
        <v>88</v>
      </c>
    </row>
    <row r="4" spans="1:20" s="7" customFormat="1" ht="25.5">
      <c r="A4" s="5"/>
      <c r="B4" s="5"/>
      <c r="C4" s="6" t="s">
        <v>0</v>
      </c>
      <c r="D4" s="8" t="s">
        <v>1</v>
      </c>
      <c r="E4" s="6" t="s">
        <v>52</v>
      </c>
      <c r="F4" s="6" t="s">
        <v>62</v>
      </c>
      <c r="G4" s="70" t="s">
        <v>40</v>
      </c>
      <c r="H4" s="71" t="s">
        <v>7</v>
      </c>
      <c r="I4" s="71" t="s">
        <v>68</v>
      </c>
      <c r="J4" s="70" t="s">
        <v>41</v>
      </c>
      <c r="K4" s="6" t="s">
        <v>63</v>
      </c>
      <c r="L4" s="67" t="s">
        <v>29</v>
      </c>
      <c r="M4" s="67" t="s">
        <v>30</v>
      </c>
      <c r="N4" s="80" t="s">
        <v>39</v>
      </c>
      <c r="O4" s="80" t="s">
        <v>33</v>
      </c>
      <c r="P4" s="70" t="s">
        <v>76</v>
      </c>
      <c r="Q4" s="67" t="s">
        <v>31</v>
      </c>
      <c r="R4" s="6" t="s">
        <v>36</v>
      </c>
      <c r="S4" s="6" t="s">
        <v>54</v>
      </c>
      <c r="T4" s="6" t="s">
        <v>73</v>
      </c>
    </row>
    <row r="5" spans="1:20" s="7" customFormat="1" ht="12.75">
      <c r="A5" s="5"/>
      <c r="B5" s="5"/>
      <c r="C5" s="146" t="s">
        <v>32</v>
      </c>
      <c r="D5" s="147"/>
      <c r="E5" s="6"/>
      <c r="F5" s="6"/>
      <c r="G5" s="72"/>
      <c r="H5" s="72"/>
      <c r="I5" s="72"/>
      <c r="J5" s="72"/>
      <c r="K5" s="6"/>
      <c r="L5" s="67"/>
      <c r="M5" s="67"/>
      <c r="N5" s="81"/>
      <c r="O5" s="81"/>
      <c r="P5" s="67"/>
      <c r="Q5" s="67"/>
      <c r="R5" s="16"/>
      <c r="S5" s="16"/>
      <c r="T5" s="16"/>
    </row>
    <row r="6" spans="1:20" s="7" customFormat="1" ht="25.5">
      <c r="A6" s="5"/>
      <c r="B6" s="5"/>
      <c r="C6" s="73" t="s">
        <v>46</v>
      </c>
      <c r="D6" s="119" t="s">
        <v>75</v>
      </c>
      <c r="E6" s="93">
        <v>120</v>
      </c>
      <c r="F6" s="76">
        <f>SUM(G6:J6)</f>
        <v>120</v>
      </c>
      <c r="G6" s="74"/>
      <c r="H6" s="74"/>
      <c r="I6" s="74"/>
      <c r="J6" s="75">
        <v>120</v>
      </c>
      <c r="K6" s="45">
        <f>SUM(Q6+M6+L6)</f>
        <v>120</v>
      </c>
      <c r="L6" s="67"/>
      <c r="M6" s="67"/>
      <c r="N6" s="81"/>
      <c r="O6" s="81"/>
      <c r="P6" s="67"/>
      <c r="Q6" s="85">
        <v>120</v>
      </c>
      <c r="R6" s="86">
        <v>120</v>
      </c>
      <c r="S6" s="86">
        <v>120</v>
      </c>
      <c r="T6" s="86">
        <v>120</v>
      </c>
    </row>
    <row r="7" spans="3:20" ht="12.75">
      <c r="C7" s="2" t="s">
        <v>17</v>
      </c>
      <c r="D7" s="12" t="s">
        <v>18</v>
      </c>
      <c r="E7" s="78">
        <v>85</v>
      </c>
      <c r="F7" s="76">
        <f aca="true" t="shared" si="0" ref="F7:F27">SUM(G7:J7)</f>
        <v>54.99</v>
      </c>
      <c r="G7" s="69"/>
      <c r="H7" s="69">
        <v>54.99</v>
      </c>
      <c r="I7" s="69"/>
      <c r="J7" s="69"/>
      <c r="K7" s="45">
        <f>SUM(Q7+M7+L7)</f>
        <v>60</v>
      </c>
      <c r="L7" s="68"/>
      <c r="M7" s="84">
        <f>SUM(N7:O7)</f>
        <v>60</v>
      </c>
      <c r="N7" s="118">
        <v>55</v>
      </c>
      <c r="O7" s="88">
        <v>5</v>
      </c>
      <c r="P7" s="120"/>
      <c r="Q7" s="68"/>
      <c r="R7" s="2">
        <v>60</v>
      </c>
      <c r="S7" s="2">
        <v>60</v>
      </c>
      <c r="T7" s="2">
        <v>60</v>
      </c>
    </row>
    <row r="8" spans="3:20" ht="12.75">
      <c r="C8" s="2" t="s">
        <v>19</v>
      </c>
      <c r="D8" s="12" t="s">
        <v>20</v>
      </c>
      <c r="E8" s="77">
        <v>120</v>
      </c>
      <c r="F8" s="76">
        <f t="shared" si="0"/>
        <v>117.77</v>
      </c>
      <c r="G8" s="69">
        <v>117.77</v>
      </c>
      <c r="H8" s="69"/>
      <c r="I8" s="69"/>
      <c r="J8" s="69"/>
      <c r="K8" s="45">
        <f aca="true" t="shared" si="1" ref="K8:K14">SUM(Q8+M8+L8)</f>
        <v>150</v>
      </c>
      <c r="L8" s="68">
        <v>150</v>
      </c>
      <c r="M8" s="84">
        <f aca="true" t="shared" si="2" ref="M8:M15">SUM(N8:O8)</f>
        <v>0</v>
      </c>
      <c r="N8" s="82"/>
      <c r="O8" s="82"/>
      <c r="P8" s="68"/>
      <c r="Q8" s="68"/>
      <c r="R8" s="2">
        <v>150</v>
      </c>
      <c r="S8" s="2">
        <v>150</v>
      </c>
      <c r="T8" s="2">
        <v>150</v>
      </c>
    </row>
    <row r="9" spans="3:20" ht="12.75">
      <c r="C9" s="2" t="s">
        <v>21</v>
      </c>
      <c r="D9" s="12" t="s">
        <v>22</v>
      </c>
      <c r="E9" s="94">
        <v>10458.7</v>
      </c>
      <c r="F9" s="76">
        <f t="shared" si="0"/>
        <v>10031.88</v>
      </c>
      <c r="G9" s="69">
        <v>10031.88</v>
      </c>
      <c r="H9" s="69"/>
      <c r="I9" s="69"/>
      <c r="J9" s="69"/>
      <c r="K9" s="45">
        <f t="shared" si="1"/>
        <v>10650</v>
      </c>
      <c r="L9" s="68">
        <v>10650</v>
      </c>
      <c r="M9" s="84">
        <f t="shared" si="2"/>
        <v>0</v>
      </c>
      <c r="N9" s="82"/>
      <c r="O9" s="82"/>
      <c r="P9" s="68"/>
      <c r="Q9" s="68"/>
      <c r="R9" s="2">
        <v>12500</v>
      </c>
      <c r="S9" s="2">
        <v>12500</v>
      </c>
      <c r="T9" s="2">
        <v>12500</v>
      </c>
    </row>
    <row r="10" spans="3:20" ht="38.25">
      <c r="C10" s="3" t="s">
        <v>23</v>
      </c>
      <c r="D10" s="12" t="s">
        <v>24</v>
      </c>
      <c r="E10" s="94">
        <v>667.6</v>
      </c>
      <c r="F10" s="87">
        <f t="shared" si="0"/>
        <v>611.79</v>
      </c>
      <c r="G10" s="69">
        <v>611.79</v>
      </c>
      <c r="H10" s="69"/>
      <c r="I10" s="69"/>
      <c r="J10" s="69"/>
      <c r="K10" s="45">
        <f t="shared" si="1"/>
        <v>796</v>
      </c>
      <c r="L10" s="68">
        <v>796</v>
      </c>
      <c r="M10" s="84">
        <f t="shared" si="2"/>
        <v>0</v>
      </c>
      <c r="N10" s="82"/>
      <c r="O10" s="82"/>
      <c r="P10" s="68"/>
      <c r="Q10" s="68"/>
      <c r="R10" s="2">
        <v>796</v>
      </c>
      <c r="S10" s="2">
        <v>796</v>
      </c>
      <c r="T10" s="2">
        <v>796</v>
      </c>
    </row>
    <row r="11" spans="3:20" ht="12.75">
      <c r="C11" s="66" t="s">
        <v>45</v>
      </c>
      <c r="D11" s="12" t="s">
        <v>44</v>
      </c>
      <c r="E11" s="77">
        <v>0</v>
      </c>
      <c r="F11" s="76">
        <f t="shared" si="0"/>
        <v>20</v>
      </c>
      <c r="G11" s="69">
        <v>20</v>
      </c>
      <c r="H11" s="69"/>
      <c r="I11" s="69"/>
      <c r="J11" s="69"/>
      <c r="K11" s="45">
        <f t="shared" si="1"/>
        <v>0</v>
      </c>
      <c r="L11" s="68"/>
      <c r="M11" s="84">
        <f t="shared" si="2"/>
        <v>0</v>
      </c>
      <c r="N11" s="82"/>
      <c r="O11" s="82"/>
      <c r="P11" s="68"/>
      <c r="Q11" s="68"/>
      <c r="R11" s="2"/>
      <c r="S11" s="2"/>
      <c r="T11" s="2"/>
    </row>
    <row r="12" spans="3:20" ht="12.75">
      <c r="C12" s="2" t="s">
        <v>2</v>
      </c>
      <c r="D12" s="12" t="s">
        <v>25</v>
      </c>
      <c r="E12" s="78">
        <v>60</v>
      </c>
      <c r="F12" s="76">
        <f t="shared" si="0"/>
        <v>39.09</v>
      </c>
      <c r="G12" s="69"/>
      <c r="H12" s="69">
        <v>0</v>
      </c>
      <c r="I12" s="69"/>
      <c r="J12" s="69">
        <v>39.09</v>
      </c>
      <c r="K12" s="45">
        <f t="shared" si="1"/>
        <v>40</v>
      </c>
      <c r="L12" s="68"/>
      <c r="M12" s="84">
        <f t="shared" si="2"/>
        <v>0</v>
      </c>
      <c r="N12" s="82"/>
      <c r="O12" s="82"/>
      <c r="P12" s="68"/>
      <c r="Q12" s="68">
        <v>40</v>
      </c>
      <c r="R12" s="2">
        <v>45</v>
      </c>
      <c r="S12" s="2">
        <v>45</v>
      </c>
      <c r="T12" s="2">
        <v>45</v>
      </c>
    </row>
    <row r="13" spans="3:20" ht="12.75">
      <c r="C13" s="2" t="s">
        <v>83</v>
      </c>
      <c r="D13" s="12" t="s">
        <v>82</v>
      </c>
      <c r="E13" s="78"/>
      <c r="F13" s="76"/>
      <c r="G13" s="69"/>
      <c r="H13" s="69"/>
      <c r="I13" s="69"/>
      <c r="J13" s="69"/>
      <c r="K13" s="45">
        <f>SUM(Q13+P13+M13+L13)</f>
        <v>2.04</v>
      </c>
      <c r="L13" s="68"/>
      <c r="M13" s="84"/>
      <c r="N13" s="82"/>
      <c r="O13" s="82"/>
      <c r="P13" s="68">
        <v>2.04</v>
      </c>
      <c r="Q13" s="68"/>
      <c r="R13" s="2"/>
      <c r="S13" s="2"/>
      <c r="T13" s="2"/>
    </row>
    <row r="14" spans="3:20" ht="12.75">
      <c r="C14" s="60" t="s">
        <v>43</v>
      </c>
      <c r="D14" s="12" t="s">
        <v>42</v>
      </c>
      <c r="E14" s="78">
        <v>90</v>
      </c>
      <c r="F14" s="76">
        <f t="shared" si="0"/>
        <v>90</v>
      </c>
      <c r="G14" s="69">
        <v>0</v>
      </c>
      <c r="H14" s="69">
        <v>90</v>
      </c>
      <c r="I14" s="69"/>
      <c r="J14" s="69"/>
      <c r="K14" s="45">
        <f t="shared" si="1"/>
        <v>0</v>
      </c>
      <c r="L14" s="68"/>
      <c r="M14" s="84">
        <f t="shared" si="2"/>
        <v>0</v>
      </c>
      <c r="N14" s="82"/>
      <c r="O14" s="82"/>
      <c r="P14" s="68"/>
      <c r="Q14" s="68"/>
      <c r="R14" s="2"/>
      <c r="S14" s="2"/>
      <c r="T14" s="2"/>
    </row>
    <row r="15" spans="3:20" ht="38.25">
      <c r="C15" s="66" t="s">
        <v>64</v>
      </c>
      <c r="D15" s="12" t="s">
        <v>47</v>
      </c>
      <c r="E15" s="78">
        <v>-664</v>
      </c>
      <c r="F15" s="87">
        <f t="shared" si="0"/>
        <v>-385.36</v>
      </c>
      <c r="G15" s="69">
        <v>-349.44</v>
      </c>
      <c r="H15" s="69">
        <v>-35.92</v>
      </c>
      <c r="I15" s="69"/>
      <c r="J15" s="69"/>
      <c r="K15" s="45">
        <f>SUM(L15+M15+P15+Q15)</f>
        <v>-748</v>
      </c>
      <c r="L15" s="68">
        <v>-748</v>
      </c>
      <c r="M15" s="84">
        <f t="shared" si="2"/>
        <v>0</v>
      </c>
      <c r="N15" s="82"/>
      <c r="O15" s="82"/>
      <c r="P15" s="68"/>
      <c r="Q15" s="68">
        <v>0</v>
      </c>
      <c r="R15" s="2"/>
      <c r="S15" s="2"/>
      <c r="T15" s="2"/>
    </row>
    <row r="16" spans="3:20" ht="12.75">
      <c r="C16" s="60" t="s">
        <v>65</v>
      </c>
      <c r="D16" s="12" t="s">
        <v>53</v>
      </c>
      <c r="E16" s="78"/>
      <c r="F16" s="76">
        <f t="shared" si="0"/>
        <v>0</v>
      </c>
      <c r="G16" s="69">
        <v>0</v>
      </c>
      <c r="H16" s="69">
        <v>0</v>
      </c>
      <c r="I16" s="69"/>
      <c r="J16" s="69">
        <v>0</v>
      </c>
      <c r="K16" s="45"/>
      <c r="L16" s="68"/>
      <c r="M16" s="84"/>
      <c r="N16" s="82"/>
      <c r="O16" s="82"/>
      <c r="P16" s="120"/>
      <c r="Q16" s="68"/>
      <c r="R16" s="2"/>
      <c r="S16" s="2"/>
      <c r="T16" s="2"/>
    </row>
    <row r="17" spans="3:20" ht="12.75">
      <c r="C17" s="60" t="s">
        <v>67</v>
      </c>
      <c r="D17" s="12" t="s">
        <v>66</v>
      </c>
      <c r="E17" s="78">
        <v>230</v>
      </c>
      <c r="F17" s="76">
        <f t="shared" si="0"/>
        <v>143.96</v>
      </c>
      <c r="G17" s="69"/>
      <c r="H17" s="69"/>
      <c r="I17" s="69">
        <v>143.96</v>
      </c>
      <c r="J17" s="69"/>
      <c r="K17" s="45">
        <f>SUM(L17:Q17)</f>
        <v>400</v>
      </c>
      <c r="L17" s="68"/>
      <c r="M17" s="84"/>
      <c r="N17" s="82"/>
      <c r="O17" s="82"/>
      <c r="P17" s="68">
        <v>400</v>
      </c>
      <c r="Q17" s="68"/>
      <c r="R17" s="2">
        <v>410</v>
      </c>
      <c r="S17" s="2">
        <v>417</v>
      </c>
      <c r="T17" s="2">
        <v>430</v>
      </c>
    </row>
    <row r="18" spans="3:20" ht="38.25">
      <c r="C18" s="66" t="s">
        <v>51</v>
      </c>
      <c r="D18" s="12" t="s">
        <v>50</v>
      </c>
      <c r="E18" s="78">
        <v>0</v>
      </c>
      <c r="F18" s="87">
        <f t="shared" si="0"/>
        <v>0</v>
      </c>
      <c r="G18" s="69"/>
      <c r="H18" s="69"/>
      <c r="I18" s="69"/>
      <c r="J18" s="69"/>
      <c r="K18" s="45"/>
      <c r="L18" s="68"/>
      <c r="M18" s="84"/>
      <c r="N18" s="82"/>
      <c r="O18" s="82"/>
      <c r="P18" s="68"/>
      <c r="Q18" s="68"/>
      <c r="R18" s="2"/>
      <c r="S18" s="2"/>
      <c r="T18" s="2"/>
    </row>
    <row r="19" spans="3:20" ht="38.25">
      <c r="C19" s="3" t="s">
        <v>26</v>
      </c>
      <c r="D19" s="12" t="s">
        <v>27</v>
      </c>
      <c r="E19" s="94">
        <v>100</v>
      </c>
      <c r="F19" s="87">
        <f t="shared" si="0"/>
        <v>0</v>
      </c>
      <c r="G19" s="69">
        <v>0</v>
      </c>
      <c r="H19" s="69"/>
      <c r="I19" s="69"/>
      <c r="J19" s="69"/>
      <c r="K19" s="45">
        <f>SUM(Q19+M19+L19)</f>
        <v>100</v>
      </c>
      <c r="L19" s="69">
        <v>100</v>
      </c>
      <c r="M19" s="84"/>
      <c r="N19" s="82"/>
      <c r="O19" s="82"/>
      <c r="P19" s="68"/>
      <c r="Q19" s="68"/>
      <c r="R19" s="2">
        <v>100</v>
      </c>
      <c r="S19" s="2">
        <v>100</v>
      </c>
      <c r="T19" s="2">
        <v>100</v>
      </c>
    </row>
    <row r="20" spans="3:20" ht="25.5">
      <c r="C20" s="66" t="s">
        <v>70</v>
      </c>
      <c r="D20" s="12" t="s">
        <v>69</v>
      </c>
      <c r="E20" s="78">
        <v>418.55</v>
      </c>
      <c r="F20" s="87">
        <f t="shared" si="0"/>
        <v>418.5</v>
      </c>
      <c r="G20" s="69">
        <v>418.5</v>
      </c>
      <c r="H20" s="69"/>
      <c r="I20" s="69"/>
      <c r="J20" s="69"/>
      <c r="K20" s="45">
        <f>SUM(Q20+M20+L20)</f>
        <v>3600</v>
      </c>
      <c r="L20" s="140">
        <v>3600</v>
      </c>
      <c r="M20" s="84"/>
      <c r="N20" s="118"/>
      <c r="O20" s="118"/>
      <c r="P20" s="84"/>
      <c r="Q20" s="84"/>
      <c r="R20" s="77">
        <v>3600</v>
      </c>
      <c r="S20" s="77">
        <v>3600</v>
      </c>
      <c r="T20" s="77">
        <v>3600</v>
      </c>
    </row>
    <row r="21" spans="3:20" ht="12.75">
      <c r="C21" s="60"/>
      <c r="D21" s="12"/>
      <c r="E21" s="78"/>
      <c r="F21" s="76">
        <f t="shared" si="0"/>
        <v>0</v>
      </c>
      <c r="G21" s="69"/>
      <c r="H21" s="69"/>
      <c r="I21" s="69"/>
      <c r="J21" s="69"/>
      <c r="K21" s="45"/>
      <c r="L21" s="68"/>
      <c r="M21" s="84"/>
      <c r="N21" s="82"/>
      <c r="O21" s="82"/>
      <c r="P21" s="68"/>
      <c r="Q21" s="68"/>
      <c r="R21" s="2"/>
      <c r="S21" s="2"/>
      <c r="T21" s="2"/>
    </row>
    <row r="22" spans="3:20" ht="12.75">
      <c r="C22" s="125" t="s">
        <v>77</v>
      </c>
      <c r="D22" s="122"/>
      <c r="E22" s="126">
        <f>SUM(E6:E21)</f>
        <v>11685.85</v>
      </c>
      <c r="F22" s="126">
        <f aca="true" t="shared" si="3" ref="F22:T22">SUM(F6:F21)</f>
        <v>11262.619999999999</v>
      </c>
      <c r="G22" s="126">
        <f t="shared" si="3"/>
        <v>10850.499999999998</v>
      </c>
      <c r="H22" s="126">
        <f t="shared" si="3"/>
        <v>109.07000000000001</v>
      </c>
      <c r="I22" s="126">
        <f t="shared" si="3"/>
        <v>143.96</v>
      </c>
      <c r="J22" s="126">
        <f t="shared" si="3"/>
        <v>159.09</v>
      </c>
      <c r="K22" s="126">
        <f>SUM(K6:K21)</f>
        <v>15170.04</v>
      </c>
      <c r="L22" s="126">
        <f t="shared" si="3"/>
        <v>14548</v>
      </c>
      <c r="M22" s="126">
        <f t="shared" si="3"/>
        <v>60</v>
      </c>
      <c r="N22" s="126">
        <f t="shared" si="3"/>
        <v>55</v>
      </c>
      <c r="O22" s="126">
        <f t="shared" si="3"/>
        <v>5</v>
      </c>
      <c r="P22" s="126">
        <f t="shared" si="3"/>
        <v>402.04</v>
      </c>
      <c r="Q22" s="126">
        <f t="shared" si="3"/>
        <v>160</v>
      </c>
      <c r="R22" s="126">
        <f t="shared" si="3"/>
        <v>17781</v>
      </c>
      <c r="S22" s="126">
        <f t="shared" si="3"/>
        <v>17788</v>
      </c>
      <c r="T22" s="126">
        <f t="shared" si="3"/>
        <v>17801</v>
      </c>
    </row>
    <row r="23" spans="3:20" ht="12.75">
      <c r="C23" s="60" t="s">
        <v>48</v>
      </c>
      <c r="D23" s="12" t="s">
        <v>49</v>
      </c>
      <c r="E23" s="78">
        <v>664</v>
      </c>
      <c r="F23" s="76">
        <f>SUM(G23:J23)</f>
        <v>385.36</v>
      </c>
      <c r="G23" s="69">
        <v>349.44</v>
      </c>
      <c r="H23" s="69">
        <v>35.92</v>
      </c>
      <c r="I23" s="69"/>
      <c r="J23" s="69"/>
      <c r="K23" s="45">
        <f>SUM(L23+M23+P23+Q23)</f>
        <v>748</v>
      </c>
      <c r="L23" s="68">
        <v>748</v>
      </c>
      <c r="M23" s="84">
        <f>SUM(N23:O23)</f>
        <v>0</v>
      </c>
      <c r="N23" s="82"/>
      <c r="O23" s="82"/>
      <c r="P23" s="68"/>
      <c r="Q23" s="68">
        <v>0</v>
      </c>
      <c r="R23" s="2"/>
      <c r="S23" s="2"/>
      <c r="T23" s="2"/>
    </row>
    <row r="24" spans="3:20" ht="12.75">
      <c r="C24" s="125" t="s">
        <v>79</v>
      </c>
      <c r="D24" s="122"/>
      <c r="E24" s="126">
        <f>SUM(E23)</f>
        <v>664</v>
      </c>
      <c r="F24" s="126">
        <f aca="true" t="shared" si="4" ref="F24:T24">SUM(F23)</f>
        <v>385.36</v>
      </c>
      <c r="G24" s="126">
        <f t="shared" si="4"/>
        <v>349.44</v>
      </c>
      <c r="H24" s="126">
        <f t="shared" si="4"/>
        <v>35.92</v>
      </c>
      <c r="I24" s="126">
        <f t="shared" si="4"/>
        <v>0</v>
      </c>
      <c r="J24" s="126">
        <f t="shared" si="4"/>
        <v>0</v>
      </c>
      <c r="K24" s="126">
        <f t="shared" si="4"/>
        <v>748</v>
      </c>
      <c r="L24" s="126">
        <f t="shared" si="4"/>
        <v>748</v>
      </c>
      <c r="M24" s="126">
        <f t="shared" si="4"/>
        <v>0</v>
      </c>
      <c r="N24" s="126">
        <f t="shared" si="4"/>
        <v>0</v>
      </c>
      <c r="O24" s="126">
        <f t="shared" si="4"/>
        <v>0</v>
      </c>
      <c r="P24" s="126">
        <f t="shared" si="4"/>
        <v>0</v>
      </c>
      <c r="Q24" s="126">
        <f t="shared" si="4"/>
        <v>0</v>
      </c>
      <c r="R24" s="126">
        <f t="shared" si="4"/>
        <v>0</v>
      </c>
      <c r="S24" s="126">
        <f t="shared" si="4"/>
        <v>0</v>
      </c>
      <c r="T24" s="126">
        <f t="shared" si="4"/>
        <v>0</v>
      </c>
    </row>
    <row r="25" spans="3:20" ht="12.75">
      <c r="C25" s="130"/>
      <c r="D25" s="133"/>
      <c r="E25" s="134"/>
      <c r="F25" s="134"/>
      <c r="G25" s="134"/>
      <c r="H25" s="134"/>
      <c r="I25" s="134"/>
      <c r="J25" s="134"/>
      <c r="K25" s="134"/>
      <c r="L25" s="134"/>
      <c r="M25" s="134"/>
      <c r="N25" s="134"/>
      <c r="O25" s="134"/>
      <c r="P25" s="134"/>
      <c r="Q25" s="134"/>
      <c r="R25" s="134"/>
      <c r="S25" s="134"/>
      <c r="T25" s="134"/>
    </row>
    <row r="26" spans="3:20" ht="12.75">
      <c r="C26" s="136" t="s">
        <v>84</v>
      </c>
      <c r="D26" s="135"/>
      <c r="E26" s="137">
        <f>SUM(E22+E24)</f>
        <v>12349.85</v>
      </c>
      <c r="F26" s="137">
        <f aca="true" t="shared" si="5" ref="F26:T26">SUM(F22+F24)</f>
        <v>11647.98</v>
      </c>
      <c r="G26" s="137">
        <f t="shared" si="5"/>
        <v>11199.939999999999</v>
      </c>
      <c r="H26" s="137">
        <f t="shared" si="5"/>
        <v>144.99</v>
      </c>
      <c r="I26" s="137">
        <f t="shared" si="5"/>
        <v>143.96</v>
      </c>
      <c r="J26" s="137">
        <f t="shared" si="5"/>
        <v>159.09</v>
      </c>
      <c r="K26" s="137">
        <f t="shared" si="5"/>
        <v>15918.04</v>
      </c>
      <c r="L26" s="138">
        <f t="shared" si="5"/>
        <v>15296</v>
      </c>
      <c r="M26" s="138">
        <f t="shared" si="5"/>
        <v>60</v>
      </c>
      <c r="N26" s="134">
        <f t="shared" si="5"/>
        <v>55</v>
      </c>
      <c r="O26" s="134">
        <f t="shared" si="5"/>
        <v>5</v>
      </c>
      <c r="P26" s="138">
        <f t="shared" si="5"/>
        <v>402.04</v>
      </c>
      <c r="Q26" s="138">
        <f t="shared" si="5"/>
        <v>160</v>
      </c>
      <c r="R26" s="137">
        <f t="shared" si="5"/>
        <v>17781</v>
      </c>
      <c r="S26" s="137">
        <f t="shared" si="5"/>
        <v>17788</v>
      </c>
      <c r="T26" s="137">
        <f t="shared" si="5"/>
        <v>17801</v>
      </c>
    </row>
    <row r="27" spans="3:20" ht="15" customHeight="1">
      <c r="C27" s="127" t="s">
        <v>72</v>
      </c>
      <c r="D27" s="12"/>
      <c r="E27" s="131">
        <v>267.47</v>
      </c>
      <c r="F27" s="128">
        <f t="shared" si="0"/>
        <v>0</v>
      </c>
      <c r="G27" s="129"/>
      <c r="H27" s="129"/>
      <c r="I27" s="129"/>
      <c r="J27" s="129"/>
      <c r="K27" s="52">
        <f>L27+M27+P27+Q27</f>
        <v>408.03</v>
      </c>
      <c r="L27" s="139">
        <v>143.6</v>
      </c>
      <c r="M27" s="130">
        <f>SUM(N27:O27)</f>
        <v>1.63</v>
      </c>
      <c r="N27" s="130">
        <v>1.63</v>
      </c>
      <c r="O27" s="130"/>
      <c r="P27" s="130">
        <v>0</v>
      </c>
      <c r="Q27" s="130">
        <v>262.8</v>
      </c>
      <c r="R27" s="2"/>
      <c r="S27" s="2"/>
      <c r="T27" s="2"/>
    </row>
    <row r="28" spans="3:20" s="11" customFormat="1" ht="34.5" customHeight="1">
      <c r="C28" s="124" t="s">
        <v>78</v>
      </c>
      <c r="D28" s="28"/>
      <c r="E28" s="123">
        <f>SUM(E22+E24+E27)</f>
        <v>12617.32</v>
      </c>
      <c r="F28" s="123">
        <f aca="true" t="shared" si="6" ref="F28:T28">SUM(F22+F24+F27)</f>
        <v>11647.98</v>
      </c>
      <c r="G28" s="123">
        <f t="shared" si="6"/>
        <v>11199.939999999999</v>
      </c>
      <c r="H28" s="123">
        <f t="shared" si="6"/>
        <v>144.99</v>
      </c>
      <c r="I28" s="123">
        <f t="shared" si="6"/>
        <v>143.96</v>
      </c>
      <c r="J28" s="123">
        <f t="shared" si="6"/>
        <v>159.09</v>
      </c>
      <c r="K28" s="123">
        <f t="shared" si="6"/>
        <v>16326.070000000002</v>
      </c>
      <c r="L28" s="123">
        <f t="shared" si="6"/>
        <v>15439.6</v>
      </c>
      <c r="M28" s="123">
        <f t="shared" si="6"/>
        <v>61.63</v>
      </c>
      <c r="N28" s="123">
        <f t="shared" si="6"/>
        <v>56.63</v>
      </c>
      <c r="O28" s="123">
        <f t="shared" si="6"/>
        <v>5</v>
      </c>
      <c r="P28" s="123">
        <f t="shared" si="6"/>
        <v>402.04</v>
      </c>
      <c r="Q28" s="123">
        <f t="shared" si="6"/>
        <v>422.8</v>
      </c>
      <c r="R28" s="123">
        <f t="shared" si="6"/>
        <v>17781</v>
      </c>
      <c r="S28" s="123">
        <f t="shared" si="6"/>
        <v>17788</v>
      </c>
      <c r="T28" s="123">
        <f t="shared" si="6"/>
        <v>17801</v>
      </c>
    </row>
    <row r="29" spans="3:20" ht="12.75">
      <c r="C29" s="142" t="s">
        <v>89</v>
      </c>
      <c r="D29" s="143"/>
      <c r="E29" s="142" t="s">
        <v>87</v>
      </c>
      <c r="F29" s="144"/>
      <c r="G29" s="145"/>
      <c r="H29" s="145"/>
      <c r="I29" s="145"/>
      <c r="J29" s="145"/>
      <c r="K29" s="145"/>
      <c r="L29" s="144"/>
      <c r="M29" s="144"/>
      <c r="N29" s="144"/>
      <c r="O29" s="144"/>
      <c r="P29" s="144"/>
      <c r="Q29" s="144"/>
      <c r="R29" s="144"/>
      <c r="S29" s="144"/>
      <c r="T29" s="144"/>
    </row>
    <row r="30" spans="3:20" ht="12.75">
      <c r="C30" s="142" t="s">
        <v>90</v>
      </c>
      <c r="D30" s="143"/>
      <c r="E30" s="142" t="s">
        <v>86</v>
      </c>
      <c r="F30" s="144"/>
      <c r="G30" s="144"/>
      <c r="H30" s="144"/>
      <c r="I30" s="144"/>
      <c r="J30" s="144"/>
      <c r="K30" s="144"/>
      <c r="L30" s="144"/>
      <c r="M30" s="144"/>
      <c r="N30" s="144"/>
      <c r="O30" s="144"/>
      <c r="P30" s="144"/>
      <c r="Q30" s="144"/>
      <c r="R30" s="144"/>
      <c r="S30" s="144"/>
      <c r="T30" s="144"/>
    </row>
    <row r="32" spans="12:16" ht="12.75">
      <c r="L32" s="10">
        <f>SUM(R8+R9+R10+R19+R20)</f>
        <v>17146</v>
      </c>
      <c r="M32" s="10"/>
      <c r="N32" s="10"/>
      <c r="O32" s="10"/>
      <c r="P32" s="10"/>
    </row>
  </sheetData>
  <sheetProtection/>
  <mergeCells count="2">
    <mergeCell ref="C5:D5"/>
    <mergeCell ref="C2:K2"/>
  </mergeCells>
  <printOptions/>
  <pageMargins left="0.17" right="0.2" top="0.49" bottom="0.13" header="0.17" footer="0.16"/>
  <pageSetup fitToHeight="0" fitToWidth="1" horizontalDpi="300" verticalDpi="3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6"/>
  <sheetViews>
    <sheetView tabSelected="1" zoomScalePageLayoutView="0" workbookViewId="0" topLeftCell="A1">
      <selection activeCell="G2" sqref="G2"/>
    </sheetView>
  </sheetViews>
  <sheetFormatPr defaultColWidth="9.140625" defaultRowHeight="12.75"/>
  <cols>
    <col min="2" max="2" width="23.7109375" style="0" customWidth="1"/>
    <col min="3" max="3" width="62.421875" style="0" customWidth="1"/>
    <col min="4" max="4" width="12.7109375" style="0" customWidth="1"/>
    <col min="5" max="5" width="14.7109375" style="0" customWidth="1"/>
    <col min="6" max="6" width="15.140625" style="0" customWidth="1"/>
    <col min="7" max="7" width="11.7109375" style="0" customWidth="1"/>
    <col min="8" max="8" width="12.421875" style="0" customWidth="1"/>
    <col min="9" max="9" width="12.8515625" style="0" customWidth="1"/>
    <col min="10" max="10" width="0" style="0" hidden="1" customWidth="1"/>
  </cols>
  <sheetData>
    <row r="1" spans="1:8" ht="15.75">
      <c r="A1" s="1"/>
      <c r="B1" s="1" t="s">
        <v>3</v>
      </c>
      <c r="C1" s="1"/>
      <c r="H1" s="79" t="s">
        <v>60</v>
      </c>
    </row>
    <row r="2" spans="1:7" ht="12.75">
      <c r="A2" s="1"/>
      <c r="B2" s="1"/>
      <c r="C2" s="1"/>
      <c r="G2" t="s">
        <v>91</v>
      </c>
    </row>
    <row r="3" spans="2:6" ht="18">
      <c r="B3" s="156" t="s">
        <v>81</v>
      </c>
      <c r="C3" s="149"/>
      <c r="D3" s="149"/>
      <c r="E3" s="149"/>
      <c r="F3" s="149"/>
    </row>
    <row r="4" spans="2:6" ht="18">
      <c r="B4" s="150" t="s">
        <v>9</v>
      </c>
      <c r="C4" s="151"/>
      <c r="D4" s="151"/>
      <c r="E4" s="151"/>
      <c r="F4" s="151"/>
    </row>
    <row r="5" ht="13.5" thickBot="1">
      <c r="F5" s="14" t="s">
        <v>15</v>
      </c>
    </row>
    <row r="6" spans="2:9" ht="26.25" thickBot="1">
      <c r="B6" s="34" t="s">
        <v>1</v>
      </c>
      <c r="C6" s="34" t="s">
        <v>4</v>
      </c>
      <c r="D6" s="35" t="s">
        <v>52</v>
      </c>
      <c r="E6" s="35" t="s">
        <v>62</v>
      </c>
      <c r="F6" s="43" t="s">
        <v>63</v>
      </c>
      <c r="G6" s="44" t="s">
        <v>36</v>
      </c>
      <c r="H6" s="44" t="s">
        <v>54</v>
      </c>
      <c r="I6" s="44" t="s">
        <v>73</v>
      </c>
    </row>
    <row r="7" spans="2:9" ht="13.5" thickBot="1">
      <c r="B7" s="34">
        <v>1</v>
      </c>
      <c r="C7" s="34">
        <v>2</v>
      </c>
      <c r="D7" s="35">
        <v>3</v>
      </c>
      <c r="E7" s="41">
        <v>4</v>
      </c>
      <c r="F7" s="16">
        <v>5</v>
      </c>
      <c r="G7" s="101"/>
      <c r="H7" s="101"/>
      <c r="I7" s="101"/>
    </row>
    <row r="8" spans="2:9" ht="12.75">
      <c r="B8" s="15">
        <v>6510</v>
      </c>
      <c r="C8" s="4" t="s">
        <v>7</v>
      </c>
      <c r="D8" s="52">
        <f aca="true" t="shared" si="0" ref="D8:I8">SUM(D9:D11)</f>
        <v>153.89</v>
      </c>
      <c r="E8" s="53">
        <f t="shared" si="0"/>
        <v>122.26</v>
      </c>
      <c r="F8" s="49">
        <f t="shared" si="0"/>
        <v>61.63</v>
      </c>
      <c r="G8" s="49">
        <f t="shared" si="0"/>
        <v>60</v>
      </c>
      <c r="H8" s="49">
        <f t="shared" si="0"/>
        <v>60</v>
      </c>
      <c r="I8" s="49">
        <f t="shared" si="0"/>
        <v>60</v>
      </c>
    </row>
    <row r="9" spans="2:9" ht="12.75">
      <c r="B9" s="18">
        <v>10</v>
      </c>
      <c r="C9" s="2" t="s">
        <v>5</v>
      </c>
      <c r="D9" s="45">
        <v>0</v>
      </c>
      <c r="E9" s="54">
        <v>0</v>
      </c>
      <c r="F9" s="50">
        <v>0</v>
      </c>
      <c r="G9" s="50">
        <v>0</v>
      </c>
      <c r="H9" s="50">
        <v>0</v>
      </c>
      <c r="I9" s="50">
        <v>0</v>
      </c>
    </row>
    <row r="10" spans="2:9" ht="12.75">
      <c r="B10" s="18">
        <v>20</v>
      </c>
      <c r="C10" s="2" t="s">
        <v>6</v>
      </c>
      <c r="D10" s="45">
        <v>153.89</v>
      </c>
      <c r="E10" s="54">
        <v>122.26</v>
      </c>
      <c r="F10" s="50">
        <v>61.63</v>
      </c>
      <c r="G10" s="50">
        <v>60</v>
      </c>
      <c r="H10" s="50">
        <v>60</v>
      </c>
      <c r="I10" s="50">
        <v>60</v>
      </c>
    </row>
    <row r="11" spans="2:9" ht="12.75">
      <c r="B11" s="18"/>
      <c r="C11" s="2"/>
      <c r="D11" s="45"/>
      <c r="E11" s="54"/>
      <c r="F11" s="102"/>
      <c r="G11" s="102"/>
      <c r="H11" s="102"/>
      <c r="I11" s="102"/>
    </row>
    <row r="12" spans="2:9" ht="12.75">
      <c r="B12" s="15">
        <v>6610</v>
      </c>
      <c r="C12" s="4" t="s">
        <v>8</v>
      </c>
      <c r="D12" s="52">
        <f aca="true" t="shared" si="1" ref="D12:I12">SUM(D13:D15)</f>
        <v>11136.85</v>
      </c>
      <c r="E12" s="53">
        <f t="shared" si="1"/>
        <v>10706.91</v>
      </c>
      <c r="F12" s="49">
        <f t="shared" si="1"/>
        <v>14548</v>
      </c>
      <c r="G12" s="49">
        <f t="shared" si="1"/>
        <v>17146</v>
      </c>
      <c r="H12" s="49">
        <f t="shared" si="1"/>
        <v>17146</v>
      </c>
      <c r="I12" s="49">
        <f t="shared" si="1"/>
        <v>17146</v>
      </c>
    </row>
    <row r="13" spans="2:9" ht="12.75">
      <c r="B13" s="18">
        <v>10</v>
      </c>
      <c r="C13" s="2" t="s">
        <v>5</v>
      </c>
      <c r="D13" s="45">
        <v>8122.45</v>
      </c>
      <c r="E13" s="54">
        <v>8073.54</v>
      </c>
      <c r="F13" s="50">
        <v>12230</v>
      </c>
      <c r="G13" s="50">
        <v>13776</v>
      </c>
      <c r="H13" s="50">
        <v>13776</v>
      </c>
      <c r="I13" s="50">
        <v>13776</v>
      </c>
    </row>
    <row r="14" spans="2:9" ht="12.75">
      <c r="B14" s="18">
        <v>20</v>
      </c>
      <c r="C14" s="2" t="s">
        <v>6</v>
      </c>
      <c r="D14" s="45">
        <v>2923.4</v>
      </c>
      <c r="E14" s="54">
        <v>2577.98</v>
      </c>
      <c r="F14" s="50">
        <v>2270</v>
      </c>
      <c r="G14" s="50">
        <v>3320</v>
      </c>
      <c r="H14" s="50">
        <v>3320</v>
      </c>
      <c r="I14" s="50">
        <v>3320</v>
      </c>
    </row>
    <row r="15" spans="2:9" ht="12.75">
      <c r="B15" s="18">
        <v>59</v>
      </c>
      <c r="C15" s="60" t="s">
        <v>37</v>
      </c>
      <c r="D15" s="45">
        <v>91</v>
      </c>
      <c r="E15" s="54">
        <v>55.39</v>
      </c>
      <c r="F15" s="50">
        <v>48</v>
      </c>
      <c r="G15" s="50">
        <v>50</v>
      </c>
      <c r="H15" s="50">
        <v>50</v>
      </c>
      <c r="I15" s="50">
        <v>50</v>
      </c>
    </row>
    <row r="16" spans="2:9" ht="12.75">
      <c r="B16" s="18"/>
      <c r="C16" s="60"/>
      <c r="D16" s="45"/>
      <c r="E16" s="54"/>
      <c r="F16" s="102"/>
      <c r="G16" s="102"/>
      <c r="H16" s="102"/>
      <c r="I16" s="102"/>
    </row>
    <row r="17" spans="2:9" ht="12.75">
      <c r="B17" s="15">
        <v>6710</v>
      </c>
      <c r="C17" s="4" t="s">
        <v>71</v>
      </c>
      <c r="D17" s="52">
        <f aca="true" t="shared" si="2" ref="D17:I17">SUM(D18:D19)</f>
        <v>216</v>
      </c>
      <c r="E17" s="53">
        <f t="shared" si="2"/>
        <v>126.2</v>
      </c>
      <c r="F17" s="49">
        <f t="shared" si="2"/>
        <v>402.03999999999996</v>
      </c>
      <c r="G17" s="49">
        <f t="shared" si="2"/>
        <v>410</v>
      </c>
      <c r="H17" s="49">
        <f t="shared" si="2"/>
        <v>417</v>
      </c>
      <c r="I17" s="49">
        <f t="shared" si="2"/>
        <v>430</v>
      </c>
    </row>
    <row r="18" spans="2:9" ht="12.75">
      <c r="B18" s="18">
        <v>10</v>
      </c>
      <c r="C18" s="2" t="s">
        <v>5</v>
      </c>
      <c r="D18" s="45">
        <v>66.3</v>
      </c>
      <c r="E18" s="54">
        <v>31.2</v>
      </c>
      <c r="F18" s="50">
        <v>199</v>
      </c>
      <c r="G18" s="50">
        <v>200</v>
      </c>
      <c r="H18" s="50">
        <v>202</v>
      </c>
      <c r="I18" s="50">
        <v>210</v>
      </c>
    </row>
    <row r="19" spans="2:9" ht="12.75">
      <c r="B19" s="18">
        <v>20</v>
      </c>
      <c r="C19" s="2" t="s">
        <v>6</v>
      </c>
      <c r="D19" s="45">
        <v>149.7</v>
      </c>
      <c r="E19" s="54">
        <v>95</v>
      </c>
      <c r="F19" s="50">
        <v>203.04</v>
      </c>
      <c r="G19" s="50">
        <v>210</v>
      </c>
      <c r="H19" s="50">
        <v>215</v>
      </c>
      <c r="I19" s="50">
        <v>220</v>
      </c>
    </row>
    <row r="20" spans="2:9" ht="12.75">
      <c r="B20" s="18"/>
      <c r="C20" s="60"/>
      <c r="D20" s="45"/>
      <c r="E20" s="54"/>
      <c r="F20" s="102"/>
      <c r="G20" s="50"/>
      <c r="H20" s="50"/>
      <c r="I20" s="50"/>
    </row>
    <row r="21" spans="2:9" ht="12.75">
      <c r="B21" s="16">
        <v>7010</v>
      </c>
      <c r="C21" s="24" t="s">
        <v>12</v>
      </c>
      <c r="D21" s="55">
        <f aca="true" t="shared" si="3" ref="D21:I21">SUM(D22:D23)</f>
        <v>180</v>
      </c>
      <c r="E21" s="57">
        <f t="shared" si="3"/>
        <v>112.7</v>
      </c>
      <c r="F21" s="49">
        <f t="shared" si="3"/>
        <v>160</v>
      </c>
      <c r="G21" s="49">
        <f t="shared" si="3"/>
        <v>165</v>
      </c>
      <c r="H21" s="49">
        <f t="shared" si="3"/>
        <v>165</v>
      </c>
      <c r="I21" s="49">
        <f t="shared" si="3"/>
        <v>165</v>
      </c>
    </row>
    <row r="22" spans="2:9" ht="12.75">
      <c r="B22" s="18">
        <v>10</v>
      </c>
      <c r="C22" s="2" t="s">
        <v>5</v>
      </c>
      <c r="D22" s="56">
        <v>100</v>
      </c>
      <c r="E22" s="58">
        <v>58.36</v>
      </c>
      <c r="F22" s="50">
        <v>90</v>
      </c>
      <c r="G22" s="50">
        <v>94</v>
      </c>
      <c r="H22" s="50">
        <v>94</v>
      </c>
      <c r="I22" s="50">
        <v>94</v>
      </c>
    </row>
    <row r="23" spans="2:9" ht="12.75">
      <c r="B23" s="18">
        <v>20</v>
      </c>
      <c r="C23" s="2" t="s">
        <v>6</v>
      </c>
      <c r="D23" s="45">
        <v>80</v>
      </c>
      <c r="E23" s="54">
        <v>54.34</v>
      </c>
      <c r="F23" s="50">
        <v>70</v>
      </c>
      <c r="G23" s="50">
        <v>71</v>
      </c>
      <c r="H23" s="50">
        <v>71</v>
      </c>
      <c r="I23" s="50">
        <v>71</v>
      </c>
    </row>
    <row r="24" spans="2:9" ht="12.75">
      <c r="B24" s="18"/>
      <c r="C24" s="2"/>
      <c r="D24" s="45"/>
      <c r="E24" s="54"/>
      <c r="F24" s="50"/>
      <c r="G24" s="121"/>
      <c r="H24" s="121"/>
      <c r="I24" s="121"/>
    </row>
    <row r="25" spans="2:9" ht="12.75">
      <c r="B25" s="18"/>
      <c r="C25" s="2"/>
      <c r="D25" s="20"/>
      <c r="E25" s="42"/>
      <c r="F25" s="103"/>
      <c r="G25" s="101"/>
      <c r="H25" s="101"/>
      <c r="I25" s="101"/>
    </row>
    <row r="26" spans="2:9" s="21" customFormat="1" ht="15.75">
      <c r="B26" s="152" t="s">
        <v>13</v>
      </c>
      <c r="C26" s="153"/>
      <c r="D26" s="100">
        <f aca="true" t="shared" si="4" ref="D26:I26">SUM(D8+D12+D17+D21)</f>
        <v>11686.74</v>
      </c>
      <c r="E26" s="132">
        <f t="shared" si="4"/>
        <v>11068.070000000002</v>
      </c>
      <c r="F26" s="132">
        <f t="shared" si="4"/>
        <v>15171.669999999998</v>
      </c>
      <c r="G26" s="132">
        <f t="shared" si="4"/>
        <v>17781</v>
      </c>
      <c r="H26" s="132">
        <f t="shared" si="4"/>
        <v>17788</v>
      </c>
      <c r="I26" s="132">
        <f t="shared" si="4"/>
        <v>17801</v>
      </c>
    </row>
    <row r="27" ht="12.75">
      <c r="B27" s="13"/>
    </row>
    <row r="28" spans="2:6" ht="18">
      <c r="B28" s="150" t="s">
        <v>10</v>
      </c>
      <c r="C28" s="151"/>
      <c r="D28" s="151"/>
      <c r="E28" s="151"/>
      <c r="F28" s="151"/>
    </row>
    <row r="29" ht="13.5" thickBot="1">
      <c r="F29" s="14" t="s">
        <v>16</v>
      </c>
    </row>
    <row r="30" spans="2:9" ht="26.25" thickBot="1">
      <c r="B30" s="34" t="s">
        <v>1</v>
      </c>
      <c r="C30" s="34" t="s">
        <v>4</v>
      </c>
      <c r="D30" s="35" t="s">
        <v>52</v>
      </c>
      <c r="E30" s="35" t="s">
        <v>62</v>
      </c>
      <c r="F30" s="41" t="s">
        <v>63</v>
      </c>
      <c r="G30" s="44" t="s">
        <v>36</v>
      </c>
      <c r="H30" s="44" t="s">
        <v>54</v>
      </c>
      <c r="I30" s="44" t="s">
        <v>73</v>
      </c>
    </row>
    <row r="31" spans="2:9" ht="13.5" thickBot="1">
      <c r="B31" s="34">
        <v>1</v>
      </c>
      <c r="C31" s="34">
        <v>2</v>
      </c>
      <c r="D31" s="35">
        <v>3</v>
      </c>
      <c r="E31" s="35">
        <v>4</v>
      </c>
      <c r="F31" s="41">
        <v>5</v>
      </c>
      <c r="G31" s="2"/>
      <c r="H31" s="2"/>
      <c r="I31" s="2"/>
    </row>
    <row r="32" spans="2:9" ht="12.75">
      <c r="B32" s="15">
        <v>6510</v>
      </c>
      <c r="C32" s="4" t="s">
        <v>7</v>
      </c>
      <c r="D32" s="52">
        <f aca="true" t="shared" si="5" ref="D32:I32">SUM(D33:D33)</f>
        <v>22</v>
      </c>
      <c r="E32" s="52">
        <f t="shared" si="5"/>
        <v>22</v>
      </c>
      <c r="F32" s="53">
        <f t="shared" si="5"/>
        <v>0</v>
      </c>
      <c r="G32" s="53">
        <f t="shared" si="5"/>
        <v>0</v>
      </c>
      <c r="H32" s="53">
        <f t="shared" si="5"/>
        <v>0</v>
      </c>
      <c r="I32" s="53">
        <f t="shared" si="5"/>
        <v>0</v>
      </c>
    </row>
    <row r="33" spans="2:9" ht="12.75">
      <c r="B33" s="18">
        <v>71</v>
      </c>
      <c r="C33" s="2" t="s">
        <v>11</v>
      </c>
      <c r="D33" s="45">
        <v>22</v>
      </c>
      <c r="E33" s="45">
        <v>22</v>
      </c>
      <c r="F33" s="54">
        <v>0</v>
      </c>
      <c r="G33" s="2"/>
      <c r="H33" s="2"/>
      <c r="I33" s="2"/>
    </row>
    <row r="34" spans="2:9" ht="12.75">
      <c r="B34" s="18"/>
      <c r="C34" s="2"/>
      <c r="D34" s="45"/>
      <c r="E34" s="45"/>
      <c r="F34" s="54"/>
      <c r="G34" s="2"/>
      <c r="H34" s="2"/>
      <c r="I34" s="2"/>
    </row>
    <row r="35" spans="2:9" ht="12.75">
      <c r="B35" s="15">
        <v>6610</v>
      </c>
      <c r="C35" s="4" t="s">
        <v>8</v>
      </c>
      <c r="D35" s="52">
        <f aca="true" t="shared" si="6" ref="D35:I35">SUM(D36)</f>
        <v>678.17</v>
      </c>
      <c r="E35" s="52">
        <f t="shared" si="6"/>
        <v>399.61</v>
      </c>
      <c r="F35" s="53">
        <f t="shared" si="6"/>
        <v>891.6</v>
      </c>
      <c r="G35" s="53">
        <f t="shared" si="6"/>
        <v>0</v>
      </c>
      <c r="H35" s="53">
        <f t="shared" si="6"/>
        <v>0</v>
      </c>
      <c r="I35" s="53">
        <f t="shared" si="6"/>
        <v>0</v>
      </c>
    </row>
    <row r="36" spans="2:9" ht="12.75">
      <c r="B36" s="18">
        <v>71</v>
      </c>
      <c r="C36" s="2" t="s">
        <v>11</v>
      </c>
      <c r="D36" s="45">
        <v>678.17</v>
      </c>
      <c r="E36" s="45">
        <v>399.61</v>
      </c>
      <c r="F36" s="141">
        <v>891.6</v>
      </c>
      <c r="G36" s="2">
        <v>0</v>
      </c>
      <c r="H36" s="2"/>
      <c r="I36" s="2"/>
    </row>
    <row r="37" spans="2:9" ht="12.75">
      <c r="B37" s="18"/>
      <c r="C37" s="2"/>
      <c r="D37" s="45"/>
      <c r="E37" s="45"/>
      <c r="F37" s="54"/>
      <c r="G37" s="2"/>
      <c r="H37" s="2"/>
      <c r="I37" s="2"/>
    </row>
    <row r="38" spans="2:9" ht="12.75">
      <c r="B38" s="15">
        <v>6710</v>
      </c>
      <c r="C38" s="4" t="s">
        <v>71</v>
      </c>
      <c r="D38" s="52">
        <f aca="true" t="shared" si="7" ref="D38:I38">SUM(D39)</f>
        <v>14</v>
      </c>
      <c r="E38" s="52">
        <f>SUM(E39)</f>
        <v>13.92</v>
      </c>
      <c r="F38" s="53">
        <f t="shared" si="7"/>
        <v>0</v>
      </c>
      <c r="G38" s="53">
        <f t="shared" si="7"/>
        <v>0</v>
      </c>
      <c r="H38" s="53">
        <f t="shared" si="7"/>
        <v>0</v>
      </c>
      <c r="I38" s="53">
        <f t="shared" si="7"/>
        <v>0</v>
      </c>
    </row>
    <row r="39" spans="2:9" ht="12.75">
      <c r="B39" s="18">
        <v>71</v>
      </c>
      <c r="C39" s="2" t="s">
        <v>11</v>
      </c>
      <c r="D39" s="45">
        <v>14</v>
      </c>
      <c r="E39" s="45">
        <v>13.92</v>
      </c>
      <c r="F39" s="54">
        <v>0</v>
      </c>
      <c r="G39" s="2">
        <v>0</v>
      </c>
      <c r="H39" s="2"/>
      <c r="I39" s="2"/>
    </row>
    <row r="40" spans="2:9" ht="12.75">
      <c r="B40" s="18"/>
      <c r="C40" s="2"/>
      <c r="D40" s="45"/>
      <c r="E40" s="45"/>
      <c r="F40" s="54"/>
      <c r="G40" s="2"/>
      <c r="H40" s="2"/>
      <c r="I40" s="2"/>
    </row>
    <row r="41" spans="2:9" ht="12.75">
      <c r="B41" s="15">
        <v>7010</v>
      </c>
      <c r="C41" s="24" t="s">
        <v>12</v>
      </c>
      <c r="D41" s="52">
        <f aca="true" t="shared" si="8" ref="D41:I41">SUM(D42)</f>
        <v>216.4</v>
      </c>
      <c r="E41" s="52">
        <f t="shared" si="8"/>
        <v>0</v>
      </c>
      <c r="F41" s="53">
        <f t="shared" si="8"/>
        <v>262.8</v>
      </c>
      <c r="G41" s="53">
        <f t="shared" si="8"/>
        <v>0</v>
      </c>
      <c r="H41" s="53">
        <f t="shared" si="8"/>
        <v>0</v>
      </c>
      <c r="I41" s="53">
        <f t="shared" si="8"/>
        <v>0</v>
      </c>
    </row>
    <row r="42" spans="2:9" ht="12.75">
      <c r="B42" s="18">
        <v>71</v>
      </c>
      <c r="C42" s="2" t="s">
        <v>11</v>
      </c>
      <c r="D42" s="45">
        <v>216.4</v>
      </c>
      <c r="E42" s="45">
        <v>0</v>
      </c>
      <c r="F42" s="54">
        <v>262.8</v>
      </c>
      <c r="G42" s="2">
        <v>0</v>
      </c>
      <c r="H42" s="2"/>
      <c r="I42" s="2"/>
    </row>
    <row r="43" spans="2:9" ht="12.75">
      <c r="B43" s="18"/>
      <c r="C43" s="2"/>
      <c r="D43" s="45"/>
      <c r="E43" s="45"/>
      <c r="F43" s="54"/>
      <c r="G43" s="2"/>
      <c r="H43" s="2"/>
      <c r="I43" s="2"/>
    </row>
    <row r="44" spans="1:9" ht="15.75">
      <c r="A44" s="30"/>
      <c r="B44" s="152" t="s">
        <v>14</v>
      </c>
      <c r="C44" s="153"/>
      <c r="D44" s="59">
        <f aca="true" t="shared" si="9" ref="D44:I44">SUM(D32+D35+D38+D41)</f>
        <v>930.5699999999999</v>
      </c>
      <c r="E44" s="59">
        <f t="shared" si="9"/>
        <v>435.53000000000003</v>
      </c>
      <c r="F44" s="59">
        <f t="shared" si="9"/>
        <v>1154.4</v>
      </c>
      <c r="G44" s="59">
        <f t="shared" si="9"/>
        <v>0</v>
      </c>
      <c r="H44" s="59">
        <f t="shared" si="9"/>
        <v>0</v>
      </c>
      <c r="I44" s="59">
        <f t="shared" si="9"/>
        <v>0</v>
      </c>
    </row>
    <row r="45" spans="1:9" s="39" customFormat="1" ht="15.75">
      <c r="A45" s="36"/>
      <c r="B45" s="154" t="s">
        <v>28</v>
      </c>
      <c r="C45" s="155"/>
      <c r="D45" s="83">
        <f aca="true" t="shared" si="10" ref="D45:I45">D26+D44</f>
        <v>12617.31</v>
      </c>
      <c r="E45" s="83">
        <f t="shared" si="10"/>
        <v>11503.600000000002</v>
      </c>
      <c r="F45" s="83">
        <f t="shared" si="10"/>
        <v>16326.069999999998</v>
      </c>
      <c r="G45" s="83">
        <f t="shared" si="10"/>
        <v>17781</v>
      </c>
      <c r="H45" s="83">
        <f t="shared" si="10"/>
        <v>17788</v>
      </c>
      <c r="I45" s="83">
        <f t="shared" si="10"/>
        <v>17801</v>
      </c>
    </row>
    <row r="46" spans="1:10" ht="15.75">
      <c r="A46" s="36"/>
      <c r="B46" s="32"/>
      <c r="C46" s="47"/>
      <c r="D46" s="61" t="s">
        <v>33</v>
      </c>
      <c r="E46" s="61" t="s">
        <v>35</v>
      </c>
      <c r="F46" s="61" t="s">
        <v>34</v>
      </c>
      <c r="G46" s="61" t="s">
        <v>29</v>
      </c>
      <c r="H46" s="61" t="s">
        <v>38</v>
      </c>
      <c r="I46" s="51"/>
      <c r="J46" s="51"/>
    </row>
    <row r="47" spans="3:10" s="62" customFormat="1" ht="15.75">
      <c r="C47" s="63"/>
      <c r="D47" s="64"/>
      <c r="E47" s="64"/>
      <c r="F47" s="64"/>
      <c r="G47" s="64"/>
      <c r="H47" s="65"/>
      <c r="I47" s="64"/>
      <c r="J47" s="64"/>
    </row>
    <row r="48" spans="1:10" s="104" customFormat="1" ht="15.75">
      <c r="A48" s="110"/>
      <c r="B48" s="110"/>
      <c r="C48" s="111" t="s">
        <v>72</v>
      </c>
      <c r="D48" s="112">
        <v>0</v>
      </c>
      <c r="E48" s="112">
        <v>1.63</v>
      </c>
      <c r="F48" s="112">
        <v>262.8</v>
      </c>
      <c r="G48" s="112">
        <v>143.6</v>
      </c>
      <c r="H48" s="113">
        <f>SUM(D48:G48)</f>
        <v>408.03</v>
      </c>
      <c r="I48" s="106"/>
      <c r="J48" s="106"/>
    </row>
    <row r="49" spans="3:10" s="104" customFormat="1" ht="15.75" hidden="1">
      <c r="C49" s="105"/>
      <c r="D49" s="106"/>
      <c r="E49" s="106"/>
      <c r="F49" s="106"/>
      <c r="G49" s="106"/>
      <c r="H49" s="107"/>
      <c r="I49" s="106"/>
      <c r="J49" s="106"/>
    </row>
    <row r="50" spans="2:10" ht="12.75" hidden="1">
      <c r="B50" s="46">
        <v>10</v>
      </c>
      <c r="C50" s="48" t="s">
        <v>5</v>
      </c>
      <c r="D50" s="114">
        <f aca="true" t="shared" si="11" ref="D50:I51">SUM(D9+D13+D18+D22)</f>
        <v>8288.75</v>
      </c>
      <c r="E50" s="114">
        <f t="shared" si="11"/>
        <v>8163.099999999999</v>
      </c>
      <c r="F50" s="114">
        <f t="shared" si="11"/>
        <v>12519</v>
      </c>
      <c r="G50" s="114">
        <f t="shared" si="11"/>
        <v>14070</v>
      </c>
      <c r="H50" s="114">
        <f t="shared" si="11"/>
        <v>14072</v>
      </c>
      <c r="I50" s="114">
        <f t="shared" si="11"/>
        <v>14080</v>
      </c>
      <c r="J50" s="48"/>
    </row>
    <row r="51" spans="2:10" ht="12.75" hidden="1">
      <c r="B51" s="46">
        <v>20</v>
      </c>
      <c r="C51" s="48" t="s">
        <v>6</v>
      </c>
      <c r="D51" s="115">
        <f t="shared" si="11"/>
        <v>3306.99</v>
      </c>
      <c r="E51" s="115">
        <f t="shared" si="11"/>
        <v>2849.5800000000004</v>
      </c>
      <c r="F51" s="115">
        <f t="shared" si="11"/>
        <v>2604.67</v>
      </c>
      <c r="G51" s="115">
        <f t="shared" si="11"/>
        <v>3661</v>
      </c>
      <c r="H51" s="115">
        <f t="shared" si="11"/>
        <v>3666</v>
      </c>
      <c r="I51" s="115">
        <f t="shared" si="11"/>
        <v>3671</v>
      </c>
      <c r="J51" s="48"/>
    </row>
    <row r="52" spans="2:10" ht="12.75" hidden="1">
      <c r="B52" s="46">
        <v>59</v>
      </c>
      <c r="C52" s="108" t="s">
        <v>37</v>
      </c>
      <c r="D52" s="115">
        <f aca="true" t="shared" si="12" ref="D52:I52">SUM(D15)</f>
        <v>91</v>
      </c>
      <c r="E52" s="115">
        <f t="shared" si="12"/>
        <v>55.39</v>
      </c>
      <c r="F52" s="115">
        <f t="shared" si="12"/>
        <v>48</v>
      </c>
      <c r="G52" s="115">
        <f t="shared" si="12"/>
        <v>50</v>
      </c>
      <c r="H52" s="115">
        <f t="shared" si="12"/>
        <v>50</v>
      </c>
      <c r="I52" s="115">
        <f t="shared" si="12"/>
        <v>50</v>
      </c>
      <c r="J52" s="48"/>
    </row>
    <row r="53" spans="2:10" ht="12.75" hidden="1">
      <c r="B53" s="46">
        <v>71</v>
      </c>
      <c r="C53" s="48" t="s">
        <v>11</v>
      </c>
      <c r="D53" s="115">
        <f aca="true" t="shared" si="13" ref="D53:I53">SUM(D33+D36+D39+D42)</f>
        <v>930.5699999999999</v>
      </c>
      <c r="E53" s="115">
        <f t="shared" si="13"/>
        <v>435.53000000000003</v>
      </c>
      <c r="F53" s="115">
        <f t="shared" si="13"/>
        <v>1154.4</v>
      </c>
      <c r="G53" s="115">
        <f t="shared" si="13"/>
        <v>0</v>
      </c>
      <c r="H53" s="115">
        <f t="shared" si="13"/>
        <v>0</v>
      </c>
      <c r="I53" s="115">
        <f t="shared" si="13"/>
        <v>0</v>
      </c>
      <c r="J53" s="48"/>
    </row>
    <row r="54" spans="2:10" ht="12.75" hidden="1">
      <c r="B54" s="40"/>
      <c r="C54" s="48"/>
      <c r="D54" s="109"/>
      <c r="E54" s="109"/>
      <c r="F54" s="109"/>
      <c r="G54" s="48"/>
      <c r="H54" s="48"/>
      <c r="I54" s="48"/>
      <c r="J54" s="48"/>
    </row>
    <row r="55" spans="2:10" ht="12.75" hidden="1">
      <c r="B55" s="40"/>
      <c r="C55" s="116" t="s">
        <v>74</v>
      </c>
      <c r="D55" s="117">
        <f aca="true" t="shared" si="14" ref="D55:I55">SUM(D50:D53)</f>
        <v>12617.31</v>
      </c>
      <c r="E55" s="117">
        <f t="shared" si="14"/>
        <v>11503.6</v>
      </c>
      <c r="F55" s="117">
        <f t="shared" si="14"/>
        <v>16326.07</v>
      </c>
      <c r="G55" s="117">
        <f t="shared" si="14"/>
        <v>17781</v>
      </c>
      <c r="H55" s="117">
        <f t="shared" si="14"/>
        <v>17788</v>
      </c>
      <c r="I55" s="117">
        <f t="shared" si="14"/>
        <v>17801</v>
      </c>
      <c r="J55" s="95"/>
    </row>
    <row r="56" spans="2:10" ht="12.75">
      <c r="B56" s="40"/>
      <c r="C56" s="95"/>
      <c r="D56" s="96">
        <v>0</v>
      </c>
      <c r="E56" s="98"/>
      <c r="F56" s="98"/>
      <c r="G56" s="99"/>
      <c r="H56" s="97"/>
      <c r="I56" s="95"/>
      <c r="J56" s="95"/>
    </row>
    <row r="57" spans="3:5" ht="12.75">
      <c r="C57" s="23" t="s">
        <v>89</v>
      </c>
      <c r="D57" s="10"/>
      <c r="E57" s="23" t="s">
        <v>85</v>
      </c>
    </row>
    <row r="58" spans="3:5" ht="12.75">
      <c r="C58" s="23" t="s">
        <v>90</v>
      </c>
      <c r="D58" s="23"/>
      <c r="E58" s="23" t="s">
        <v>86</v>
      </c>
    </row>
    <row r="60" ht="14.25" customHeight="1"/>
    <row r="61" ht="12.75" hidden="1">
      <c r="B61" s="89" t="s">
        <v>80</v>
      </c>
    </row>
    <row r="62" spans="2:5" ht="12.75" hidden="1">
      <c r="B62" s="60" t="s">
        <v>55</v>
      </c>
      <c r="C62" s="60">
        <v>1.63</v>
      </c>
      <c r="E62" s="90"/>
    </row>
    <row r="63" spans="2:5" ht="12.75" hidden="1">
      <c r="B63" s="60" t="s">
        <v>56</v>
      </c>
      <c r="C63" s="60">
        <v>0</v>
      </c>
      <c r="E63" s="90"/>
    </row>
    <row r="64" spans="2:5" ht="12.75" hidden="1">
      <c r="B64" s="60" t="s">
        <v>57</v>
      </c>
      <c r="C64" s="2">
        <v>143.6</v>
      </c>
      <c r="E64" s="90"/>
    </row>
    <row r="65" spans="2:5" ht="18" customHeight="1" hidden="1">
      <c r="B65" s="60" t="s">
        <v>58</v>
      </c>
      <c r="C65" s="2">
        <v>262.8</v>
      </c>
      <c r="E65" s="90"/>
    </row>
    <row r="66" spans="3:5" ht="12.75" hidden="1">
      <c r="C66" s="1">
        <f>SUM(C62:C65)</f>
        <v>408.03</v>
      </c>
      <c r="E66" s="91"/>
    </row>
  </sheetData>
  <sheetProtection/>
  <mergeCells count="6">
    <mergeCell ref="B28:F28"/>
    <mergeCell ref="B44:C44"/>
    <mergeCell ref="B45:C45"/>
    <mergeCell ref="B3:F3"/>
    <mergeCell ref="B4:F4"/>
    <mergeCell ref="B26:C26"/>
  </mergeCells>
  <printOptions/>
  <pageMargins left="0.43" right="0.16" top="0.34" bottom="0.36" header="0.2" footer="0.2"/>
  <pageSetup horizontalDpi="300" verticalDpi="300" orientation="landscape" paperSize="9" scale="77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F26" sqref="A1:F26"/>
    </sheetView>
  </sheetViews>
  <sheetFormatPr defaultColWidth="9.140625" defaultRowHeight="12.75"/>
  <cols>
    <col min="2" max="2" width="19.8515625" style="0" customWidth="1"/>
    <col min="3" max="3" width="46.57421875" style="0" customWidth="1"/>
    <col min="4" max="4" width="17.00390625" style="0" customWidth="1"/>
    <col min="5" max="5" width="16.8515625" style="0" customWidth="1"/>
    <col min="6" max="6" width="22.7109375" style="0" customWidth="1"/>
  </cols>
  <sheetData>
    <row r="1" spans="1:6" ht="15.75">
      <c r="A1" s="1"/>
      <c r="B1" s="1"/>
      <c r="C1" s="1"/>
      <c r="F1" s="33"/>
    </row>
    <row r="2" spans="2:6" ht="18">
      <c r="B2" s="156"/>
      <c r="C2" s="149"/>
      <c r="D2" s="149"/>
      <c r="E2" s="149"/>
      <c r="F2" s="149"/>
    </row>
    <row r="3" spans="2:6" ht="18">
      <c r="B3" s="157"/>
      <c r="C3" s="158"/>
      <c r="D3" s="158"/>
      <c r="E3" s="158"/>
      <c r="F3" s="158"/>
    </row>
    <row r="4" ht="13.5" thickBot="1">
      <c r="F4" s="14"/>
    </row>
    <row r="5" spans="2:6" ht="13.5" thickBot="1">
      <c r="B5" s="34"/>
      <c r="C5" s="34"/>
      <c r="D5" s="35"/>
      <c r="E5" s="35"/>
      <c r="F5" s="35"/>
    </row>
    <row r="6" spans="2:6" ht="13.5" thickBot="1">
      <c r="B6" s="34"/>
      <c r="C6" s="34"/>
      <c r="D6" s="35"/>
      <c r="E6" s="35"/>
      <c r="F6" s="35"/>
    </row>
    <row r="7" spans="2:6" ht="12.75">
      <c r="B7" s="15"/>
      <c r="C7" s="4"/>
      <c r="D7" s="17"/>
      <c r="E7" s="17"/>
      <c r="F7" s="17"/>
    </row>
    <row r="8" spans="2:6" ht="12.75">
      <c r="B8" s="18"/>
      <c r="C8" s="2"/>
      <c r="D8" s="19"/>
      <c r="E8" s="19"/>
      <c r="F8" s="19"/>
    </row>
    <row r="9" spans="2:6" ht="12.75">
      <c r="B9" s="18"/>
      <c r="C9" s="2"/>
      <c r="D9" s="19"/>
      <c r="E9" s="19"/>
      <c r="F9" s="19"/>
    </row>
    <row r="10" spans="2:6" ht="12.75">
      <c r="B10" s="15"/>
      <c r="C10" s="4"/>
      <c r="D10" s="17"/>
      <c r="E10" s="17"/>
      <c r="F10" s="17"/>
    </row>
    <row r="11" spans="2:6" ht="12.75">
      <c r="B11" s="18"/>
      <c r="C11" s="2"/>
      <c r="D11" s="19"/>
      <c r="E11" s="19"/>
      <c r="F11" s="19"/>
    </row>
    <row r="12" spans="2:6" ht="12.75">
      <c r="B12" s="18"/>
      <c r="C12" s="2"/>
      <c r="D12" s="19"/>
      <c r="E12" s="19"/>
      <c r="F12" s="19"/>
    </row>
    <row r="13" spans="2:6" ht="12.75">
      <c r="B13" s="15"/>
      <c r="C13" s="24"/>
      <c r="D13" s="17"/>
      <c r="E13" s="17"/>
      <c r="F13" s="17"/>
    </row>
    <row r="14" spans="2:6" ht="12.75">
      <c r="B14" s="18"/>
      <c r="C14" s="2"/>
      <c r="D14" s="19"/>
      <c r="E14" s="19"/>
      <c r="F14" s="19"/>
    </row>
    <row r="15" spans="2:6" ht="12.75">
      <c r="B15" s="18"/>
      <c r="C15" s="2"/>
      <c r="D15" s="19"/>
      <c r="E15" s="19"/>
      <c r="F15" s="19"/>
    </row>
    <row r="16" spans="2:6" s="30" customFormat="1" ht="15.75">
      <c r="B16" s="152"/>
      <c r="C16" s="153"/>
      <c r="D16" s="29"/>
      <c r="E16" s="29"/>
      <c r="F16" s="29"/>
    </row>
    <row r="17" spans="2:6" s="36" customFormat="1" ht="15.75">
      <c r="B17" s="32"/>
      <c r="C17" s="37"/>
      <c r="D17" s="38"/>
      <c r="E17" s="38"/>
      <c r="F17" s="38"/>
    </row>
    <row r="18" spans="2:6" ht="12.75">
      <c r="B18" s="15"/>
      <c r="C18" s="4"/>
      <c r="D18" s="4"/>
      <c r="E18" s="4"/>
      <c r="F18" s="4"/>
    </row>
    <row r="19" spans="2:6" ht="12.75">
      <c r="B19" s="18"/>
      <c r="C19" s="2"/>
      <c r="D19" s="20"/>
      <c r="E19" s="20"/>
      <c r="F19" s="20"/>
    </row>
    <row r="20" spans="2:6" ht="15.75">
      <c r="B20" s="18"/>
      <c r="C20" s="4"/>
      <c r="D20" s="22"/>
      <c r="E20" s="22"/>
      <c r="F20" s="22"/>
    </row>
    <row r="21" spans="3:6" ht="15.75" hidden="1">
      <c r="C21" s="25"/>
      <c r="D21" s="26"/>
      <c r="E21" s="26"/>
      <c r="F21" s="26"/>
    </row>
    <row r="22" spans="3:6" ht="15.75" hidden="1">
      <c r="C22" s="1"/>
      <c r="D22" s="27"/>
      <c r="E22" s="10"/>
      <c r="F22" s="26"/>
    </row>
    <row r="23" spans="3:6" ht="15.75" hidden="1">
      <c r="C23" s="1"/>
      <c r="D23" s="10"/>
      <c r="E23" s="26"/>
      <c r="F23" s="26"/>
    </row>
    <row r="24" spans="3:6" ht="15.75">
      <c r="C24" s="1"/>
      <c r="D24" s="10"/>
      <c r="E24" s="26"/>
      <c r="F24" s="26"/>
    </row>
    <row r="25" spans="3:5" ht="12.75">
      <c r="C25" s="23"/>
      <c r="D25" s="10"/>
      <c r="E25" s="23"/>
    </row>
    <row r="26" spans="3:5" ht="12.75">
      <c r="C26" s="23"/>
      <c r="D26" s="23"/>
      <c r="E26" s="23"/>
    </row>
    <row r="27" spans="3:5" ht="12.75">
      <c r="C27" s="1"/>
      <c r="D27" s="1"/>
      <c r="E27" s="1"/>
    </row>
  </sheetData>
  <sheetProtection/>
  <mergeCells count="3">
    <mergeCell ref="B2:F2"/>
    <mergeCell ref="B3:F3"/>
    <mergeCell ref="B16:C16"/>
  </mergeCells>
  <printOptions/>
  <pageMargins left="0.75" right="0.25" top="0.17" bottom="0.17" header="0.17" footer="0.1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 5</dc:creator>
  <cp:keywords/>
  <dc:description/>
  <cp:lastModifiedBy>_Fujitsu3_</cp:lastModifiedBy>
  <cp:lastPrinted>2017-03-27T08:00:55Z</cp:lastPrinted>
  <dcterms:created xsi:type="dcterms:W3CDTF">2008-01-16T15:27:44Z</dcterms:created>
  <dcterms:modified xsi:type="dcterms:W3CDTF">2017-03-27T08:01:16Z</dcterms:modified>
  <cp:category/>
  <cp:version/>
  <cp:contentType/>
  <cp:contentStatus/>
</cp:coreProperties>
</file>